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armagnac\Desktop\rencontres pédagogiques avec équipes\2017 18\réunion 10 janvier BAC BTS\"/>
    </mc:Choice>
  </mc:AlternateContent>
  <workbookProtection workbookAlgorithmName="SHA-512" workbookHashValue="mEDIJ71CmHqOEVp1v/mSrVoTJb8uObHBxsgnBAvtuU5emsp5VIK0v/PZ7oFWyp6x7cX3RWfrAlYAjBRBpmAU5w==" workbookSaltValue="6kXlhhRcCDOQhh2ZZz6LFA==" workbookSpinCount="100000" lockStructure="1"/>
  <bookViews>
    <workbookView xWindow="0" yWindow="0" windowWidth="20490" windowHeight="7755"/>
  </bookViews>
  <sheets>
    <sheet name="PROFIL" sheetId="1" r:id="rId1"/>
    <sheet name="COMPETENCES VOLET 3" sheetId="2" state="hidden" r:id="rId2"/>
  </sheets>
  <definedNames>
    <definedName name="_xlnm._FilterDatabase" localSheetId="1" hidden="1">'COMPETENCES VOLET 3'!$A$1:$F$541</definedName>
    <definedName name="LISTEBCP">'COMPETENCES VOLET 3'!$H$3:$H$123</definedName>
  </definedNames>
  <calcPr calcId="162913"/>
</workbook>
</file>

<file path=xl/calcChain.xml><?xml version="1.0" encoding="utf-8"?>
<calcChain xmlns="http://schemas.openxmlformats.org/spreadsheetml/2006/main">
  <c r="F33" i="1" l="1"/>
  <c r="B33" i="1"/>
  <c r="F32" i="1"/>
  <c r="B32" i="1"/>
  <c r="Q53" i="1"/>
  <c r="S56" i="1" s="1"/>
  <c r="S53" i="1" l="1"/>
  <c r="S55" i="1"/>
  <c r="S58" i="1"/>
  <c r="C43" i="1" s="1"/>
  <c r="S54" i="1"/>
  <c r="S57" i="1"/>
  <c r="B481" i="2"/>
  <c r="B480" i="2"/>
  <c r="B479" i="2"/>
  <c r="B478" i="2"/>
  <c r="B477" i="2"/>
  <c r="B476" i="2"/>
  <c r="B505" i="2"/>
  <c r="B504" i="2"/>
  <c r="B503" i="2"/>
  <c r="B502" i="2"/>
  <c r="B501" i="2"/>
  <c r="B500" i="2"/>
  <c r="B511" i="2"/>
  <c r="B510" i="2"/>
  <c r="B509" i="2"/>
  <c r="B508" i="2"/>
  <c r="B507" i="2"/>
  <c r="B506" i="2"/>
  <c r="B493" i="2"/>
  <c r="B492" i="2"/>
  <c r="B491" i="2"/>
  <c r="B490" i="2"/>
  <c r="B489" i="2"/>
  <c r="B488" i="2"/>
  <c r="B475" i="2"/>
  <c r="B474" i="2"/>
  <c r="B473" i="2"/>
  <c r="B472" i="2"/>
  <c r="B471" i="2"/>
  <c r="B470" i="2"/>
  <c r="B499" i="2"/>
  <c r="B498" i="2"/>
  <c r="B497" i="2"/>
  <c r="B496" i="2"/>
  <c r="B495" i="2"/>
  <c r="B494" i="2"/>
  <c r="B517" i="2"/>
  <c r="B516" i="2"/>
  <c r="B515" i="2"/>
  <c r="B514" i="2"/>
  <c r="B513" i="2"/>
  <c r="B512" i="2"/>
  <c r="B109" i="2"/>
  <c r="B108" i="2"/>
  <c r="B107" i="2"/>
  <c r="B106" i="2"/>
  <c r="B105" i="2"/>
  <c r="B104" i="2"/>
  <c r="B265" i="2"/>
  <c r="B264" i="2"/>
  <c r="B263" i="2"/>
  <c r="B262" i="2"/>
  <c r="B261" i="2"/>
  <c r="B260" i="2"/>
  <c r="B355" i="2"/>
  <c r="B353" i="2"/>
  <c r="B351" i="2"/>
  <c r="B349" i="2"/>
  <c r="B347" i="2"/>
  <c r="B345" i="2"/>
  <c r="B163" i="2"/>
  <c r="B162" i="2"/>
  <c r="B161" i="2"/>
  <c r="B160" i="2"/>
  <c r="B159" i="2"/>
  <c r="B158" i="2"/>
  <c r="B421" i="2"/>
  <c r="B420" i="2"/>
  <c r="B419" i="2"/>
  <c r="B418" i="2"/>
  <c r="B417" i="2"/>
  <c r="B416" i="2"/>
  <c r="B319" i="2"/>
  <c r="B318" i="2"/>
  <c r="B317" i="2"/>
  <c r="B316" i="2"/>
  <c r="B315" i="2"/>
  <c r="B314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3" i="2"/>
  <c r="B312" i="2"/>
  <c r="B311" i="2"/>
  <c r="B310" i="2"/>
  <c r="B309" i="2"/>
  <c r="B308" i="2"/>
  <c r="B535" i="2"/>
  <c r="B534" i="2"/>
  <c r="B533" i="2"/>
  <c r="B532" i="2"/>
  <c r="B531" i="2"/>
  <c r="B530" i="2"/>
  <c r="B523" i="2"/>
  <c r="B522" i="2"/>
  <c r="B521" i="2"/>
  <c r="B520" i="2"/>
  <c r="B519" i="2"/>
  <c r="B518" i="2"/>
  <c r="B487" i="2"/>
  <c r="B486" i="2"/>
  <c r="B485" i="2"/>
  <c r="B484" i="2"/>
  <c r="B483" i="2"/>
  <c r="B482" i="2"/>
  <c r="B103" i="2"/>
  <c r="B102" i="2"/>
  <c r="B101" i="2"/>
  <c r="B100" i="2"/>
  <c r="B99" i="2"/>
  <c r="B9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53" i="2"/>
  <c r="B252" i="2"/>
  <c r="B251" i="2"/>
  <c r="B250" i="2"/>
  <c r="B249" i="2"/>
  <c r="B24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379" i="2"/>
  <c r="B378" i="2"/>
  <c r="B377" i="2"/>
  <c r="B376" i="2"/>
  <c r="B375" i="2"/>
  <c r="B374" i="2"/>
  <c r="B367" i="2"/>
  <c r="B365" i="2"/>
  <c r="B363" i="2"/>
  <c r="B361" i="2"/>
  <c r="B359" i="2"/>
  <c r="B357" i="2"/>
  <c r="B541" i="2"/>
  <c r="B540" i="2"/>
  <c r="B539" i="2"/>
  <c r="B538" i="2"/>
  <c r="B537" i="2"/>
  <c r="B536" i="2"/>
  <c r="B409" i="2"/>
  <c r="B408" i="2"/>
  <c r="B407" i="2"/>
  <c r="B406" i="2"/>
  <c r="B405" i="2"/>
  <c r="B404" i="2"/>
  <c r="B433" i="2"/>
  <c r="B432" i="2"/>
  <c r="B431" i="2"/>
  <c r="B430" i="2"/>
  <c r="B429" i="2"/>
  <c r="B428" i="2"/>
  <c r="B463" i="2"/>
  <c r="B462" i="2"/>
  <c r="B461" i="2"/>
  <c r="B460" i="2"/>
  <c r="B459" i="2"/>
  <c r="B458" i="2"/>
  <c r="B343" i="2"/>
  <c r="B342" i="2"/>
  <c r="B341" i="2"/>
  <c r="B340" i="2"/>
  <c r="B339" i="2"/>
  <c r="B338" i="2"/>
  <c r="B529" i="2"/>
  <c r="B528" i="2"/>
  <c r="B527" i="2"/>
  <c r="B526" i="2"/>
  <c r="B525" i="2"/>
  <c r="B524" i="2"/>
  <c r="B451" i="2"/>
  <c r="B450" i="2"/>
  <c r="B449" i="2"/>
  <c r="B448" i="2"/>
  <c r="B447" i="2"/>
  <c r="B446" i="2"/>
  <c r="B337" i="2"/>
  <c r="B336" i="2"/>
  <c r="B335" i="2"/>
  <c r="B334" i="2"/>
  <c r="B333" i="2"/>
  <c r="B332" i="2"/>
  <c r="B445" i="2"/>
  <c r="B444" i="2"/>
  <c r="B443" i="2"/>
  <c r="B442" i="2"/>
  <c r="B441" i="2"/>
  <c r="B440" i="2"/>
  <c r="B43" i="2"/>
  <c r="B42" i="2"/>
  <c r="B41" i="2"/>
  <c r="B40" i="2"/>
  <c r="B39" i="2"/>
  <c r="B38" i="2"/>
  <c r="B439" i="2"/>
  <c r="B438" i="2"/>
  <c r="B437" i="2"/>
  <c r="B436" i="2"/>
  <c r="B435" i="2"/>
  <c r="B434" i="2"/>
  <c r="B373" i="2"/>
  <c r="B372" i="2"/>
  <c r="B371" i="2"/>
  <c r="B370" i="2"/>
  <c r="B369" i="2"/>
  <c r="B368" i="2"/>
  <c r="B31" i="2"/>
  <c r="B30" i="2"/>
  <c r="B29" i="2"/>
  <c r="B28" i="2"/>
  <c r="B27" i="2"/>
  <c r="B26" i="2"/>
  <c r="B151" i="2"/>
  <c r="B150" i="2"/>
  <c r="B149" i="2"/>
  <c r="B148" i="2"/>
  <c r="B147" i="2"/>
  <c r="B146" i="2"/>
  <c r="B469" i="2"/>
  <c r="B468" i="2"/>
  <c r="B467" i="2"/>
  <c r="B466" i="2"/>
  <c r="B465" i="2"/>
  <c r="B464" i="2"/>
  <c r="B385" i="2"/>
  <c r="B384" i="2"/>
  <c r="B383" i="2"/>
  <c r="B382" i="2"/>
  <c r="B381" i="2"/>
  <c r="B380" i="2"/>
  <c r="B415" i="2"/>
  <c r="B414" i="2"/>
  <c r="B413" i="2"/>
  <c r="B412" i="2"/>
  <c r="B411" i="2"/>
  <c r="B410" i="2"/>
  <c r="B457" i="2"/>
  <c r="B456" i="2"/>
  <c r="B455" i="2"/>
  <c r="B454" i="2"/>
  <c r="B453" i="2"/>
  <c r="B452" i="2"/>
  <c r="B366" i="2"/>
  <c r="B364" i="2"/>
  <c r="B362" i="2"/>
  <c r="B360" i="2"/>
  <c r="B358" i="2"/>
  <c r="B356" i="2"/>
  <c r="B205" i="2"/>
  <c r="B204" i="2"/>
  <c r="B203" i="2"/>
  <c r="B202" i="2"/>
  <c r="B201" i="2"/>
  <c r="B200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25" i="2"/>
  <c r="B24" i="2"/>
  <c r="B23" i="2"/>
  <c r="B22" i="2"/>
  <c r="B21" i="2"/>
  <c r="B20" i="2"/>
  <c r="B145" i="2"/>
  <c r="B144" i="2"/>
  <c r="B143" i="2"/>
  <c r="B142" i="2"/>
  <c r="B141" i="2"/>
  <c r="B140" i="2"/>
  <c r="B295" i="2"/>
  <c r="B294" i="2"/>
  <c r="B293" i="2"/>
  <c r="B292" i="2"/>
  <c r="B291" i="2"/>
  <c r="B290" i="2"/>
  <c r="B259" i="2"/>
  <c r="B258" i="2"/>
  <c r="B257" i="2"/>
  <c r="B256" i="2"/>
  <c r="B255" i="2"/>
  <c r="B254" i="2"/>
  <c r="B169" i="2"/>
  <c r="B168" i="2"/>
  <c r="B167" i="2"/>
  <c r="B166" i="2"/>
  <c r="B165" i="2"/>
  <c r="B164" i="2"/>
  <c r="B403" i="2"/>
  <c r="B402" i="2"/>
  <c r="B401" i="2"/>
  <c r="B400" i="2"/>
  <c r="B399" i="2"/>
  <c r="B398" i="2"/>
  <c r="B301" i="2"/>
  <c r="B300" i="2"/>
  <c r="B299" i="2"/>
  <c r="B298" i="2"/>
  <c r="B297" i="2"/>
  <c r="B296" i="2"/>
  <c r="B13" i="2"/>
  <c r="B12" i="2"/>
  <c r="B11" i="2"/>
  <c r="B10" i="2"/>
  <c r="B9" i="2"/>
  <c r="B8" i="2"/>
  <c r="B139" i="2"/>
  <c r="B138" i="2"/>
  <c r="B137" i="2"/>
  <c r="B136" i="2"/>
  <c r="B135" i="2"/>
  <c r="B134" i="2"/>
  <c r="B157" i="2"/>
  <c r="B156" i="2"/>
  <c r="B155" i="2"/>
  <c r="B154" i="2"/>
  <c r="B153" i="2"/>
  <c r="B152" i="2"/>
  <c r="B354" i="2"/>
  <c r="B352" i="2"/>
  <c r="B350" i="2"/>
  <c r="B348" i="2"/>
  <c r="B346" i="2"/>
  <c r="B344" i="2"/>
  <c r="B85" i="2"/>
  <c r="B84" i="2"/>
  <c r="B83" i="2"/>
  <c r="B82" i="2"/>
  <c r="B81" i="2"/>
  <c r="B80" i="2"/>
  <c r="B97" i="2"/>
  <c r="B96" i="2"/>
  <c r="B95" i="2"/>
  <c r="B94" i="2"/>
  <c r="B93" i="2"/>
  <c r="B92" i="2"/>
  <c r="B37" i="2"/>
  <c r="B36" i="2"/>
  <c r="B35" i="2"/>
  <c r="B34" i="2"/>
  <c r="B33" i="2"/>
  <c r="B32" i="2"/>
  <c r="B289" i="2"/>
  <c r="B288" i="2"/>
  <c r="B287" i="2"/>
  <c r="B286" i="2"/>
  <c r="B285" i="2"/>
  <c r="B284" i="2"/>
  <c r="B427" i="2"/>
  <c r="B426" i="2"/>
  <c r="B425" i="2"/>
  <c r="B424" i="2"/>
  <c r="B423" i="2"/>
  <c r="B422" i="2"/>
  <c r="B73" i="2"/>
  <c r="B72" i="2"/>
  <c r="B71" i="2"/>
  <c r="B70" i="2"/>
  <c r="B69" i="2"/>
  <c r="B68" i="2"/>
  <c r="B67" i="2"/>
  <c r="B66" i="2"/>
  <c r="B65" i="2"/>
  <c r="B64" i="2"/>
  <c r="B63" i="2"/>
  <c r="B62" i="2"/>
  <c r="B91" i="2"/>
  <c r="B90" i="2"/>
  <c r="B89" i="2"/>
  <c r="B88" i="2"/>
  <c r="B87" i="2"/>
  <c r="B86" i="2"/>
  <c r="B79" i="2"/>
  <c r="B78" i="2"/>
  <c r="B77" i="2"/>
  <c r="B76" i="2"/>
  <c r="B75" i="2"/>
  <c r="B74" i="2"/>
  <c r="B115" i="2"/>
  <c r="B114" i="2"/>
  <c r="B113" i="2"/>
  <c r="B112" i="2"/>
  <c r="B111" i="2"/>
  <c r="B110" i="2"/>
  <c r="B271" i="2"/>
  <c r="B270" i="2"/>
  <c r="B269" i="2"/>
  <c r="B268" i="2"/>
  <c r="B267" i="2"/>
  <c r="B266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87" i="2"/>
  <c r="B186" i="2"/>
  <c r="B185" i="2"/>
  <c r="B184" i="2"/>
  <c r="B183" i="2"/>
  <c r="B182" i="2"/>
  <c r="B49" i="2"/>
  <c r="B48" i="2"/>
  <c r="B47" i="2"/>
  <c r="B46" i="2"/>
  <c r="B45" i="2"/>
  <c r="B44" i="2"/>
  <c r="B181" i="2"/>
  <c r="B180" i="2"/>
  <c r="B179" i="2"/>
  <c r="B178" i="2"/>
  <c r="B177" i="2"/>
  <c r="B176" i="2"/>
  <c r="B277" i="2"/>
  <c r="B276" i="2"/>
  <c r="B275" i="2"/>
  <c r="B274" i="2"/>
  <c r="B273" i="2"/>
  <c r="B272" i="2"/>
  <c r="B223" i="2"/>
  <c r="B222" i="2"/>
  <c r="B221" i="2"/>
  <c r="B220" i="2"/>
  <c r="B219" i="2"/>
  <c r="B218" i="2"/>
  <c r="B7" i="2"/>
  <c r="B6" i="2"/>
  <c r="B5" i="2"/>
  <c r="B4" i="2"/>
  <c r="B3" i="2"/>
  <c r="B2" i="2"/>
  <c r="B19" i="2"/>
  <c r="B18" i="2"/>
  <c r="B17" i="2"/>
  <c r="B16" i="2"/>
  <c r="B15" i="2"/>
  <c r="B14" i="2"/>
  <c r="B175" i="2"/>
  <c r="B174" i="2"/>
  <c r="B173" i="2"/>
  <c r="B172" i="2"/>
  <c r="B171" i="2"/>
  <c r="B170" i="2"/>
  <c r="B193" i="2"/>
  <c r="B192" i="2"/>
  <c r="B191" i="2"/>
  <c r="B190" i="2"/>
  <c r="B189" i="2"/>
  <c r="B188" i="2"/>
  <c r="B199" i="2"/>
  <c r="B198" i="2"/>
  <c r="B197" i="2"/>
  <c r="B196" i="2"/>
  <c r="B195" i="2"/>
  <c r="B194" i="2"/>
  <c r="B283" i="2"/>
  <c r="B282" i="2"/>
  <c r="B281" i="2"/>
  <c r="B280" i="2"/>
  <c r="B279" i="2"/>
  <c r="B278" i="2"/>
  <c r="B61" i="2"/>
  <c r="B60" i="2"/>
  <c r="B59" i="2"/>
  <c r="B58" i="2"/>
  <c r="B57" i="2"/>
  <c r="B56" i="2"/>
  <c r="B55" i="2"/>
  <c r="B54" i="2"/>
  <c r="B53" i="2"/>
  <c r="B52" i="2"/>
  <c r="B51" i="2"/>
  <c r="B50" i="2"/>
  <c r="B307" i="2"/>
  <c r="B306" i="2"/>
  <c r="B305" i="2"/>
  <c r="B304" i="2"/>
  <c r="B303" i="2"/>
  <c r="B302" i="2"/>
  <c r="C41" i="1" l="1"/>
  <c r="C42" i="1"/>
  <c r="C38" i="1"/>
  <c r="C39" i="1"/>
  <c r="C40" i="1"/>
  <c r="Q46" i="1"/>
  <c r="Q37" i="1"/>
  <c r="Q27" i="1"/>
  <c r="Q22" i="1"/>
  <c r="Q17" i="1"/>
  <c r="Q12" i="1"/>
  <c r="Q6" i="1"/>
  <c r="Y48" i="1"/>
  <c r="Y47" i="1"/>
  <c r="Y46" i="1"/>
  <c r="M11" i="1"/>
  <c r="N11" i="1"/>
  <c r="R45" i="1"/>
  <c r="R47" i="1" s="1"/>
  <c r="P49" i="1"/>
  <c r="Y49" i="1" l="1"/>
  <c r="R46" i="1" s="1"/>
  <c r="Q49" i="1"/>
  <c r="S44" i="1"/>
  <c r="S37" i="1" s="1"/>
  <c r="S31" i="1"/>
  <c r="S27" i="1" s="1"/>
  <c r="S26" i="1"/>
  <c r="S22" i="1" s="1"/>
  <c r="S21" i="1"/>
  <c r="S17" i="1" s="1"/>
  <c r="S16" i="1"/>
  <c r="S12" i="1" s="1"/>
  <c r="S11" i="1"/>
  <c r="S46" i="1" l="1"/>
  <c r="S6" i="1"/>
  <c r="Y8" i="1" s="1"/>
  <c r="Y2" i="1" s="1"/>
  <c r="M7" i="1"/>
  <c r="N43" i="1"/>
  <c r="N42" i="1"/>
  <c r="N41" i="1"/>
  <c r="N40" i="1"/>
  <c r="N39" i="1"/>
  <c r="N38" i="1"/>
  <c r="N30" i="1"/>
  <c r="N29" i="1"/>
  <c r="N28" i="1"/>
  <c r="N27" i="1"/>
  <c r="N25" i="1"/>
  <c r="N24" i="1"/>
  <c r="N23" i="1"/>
  <c r="N22" i="1"/>
  <c r="N20" i="1"/>
  <c r="N19" i="1"/>
  <c r="N18" i="1"/>
  <c r="N17" i="1"/>
  <c r="N15" i="1"/>
  <c r="N14" i="1"/>
  <c r="N13" i="1"/>
  <c r="N12" i="1"/>
  <c r="N8" i="1"/>
  <c r="N9" i="1"/>
  <c r="N10" i="1"/>
  <c r="M12" i="1" l="1"/>
  <c r="M13" i="1"/>
  <c r="M17" i="1"/>
  <c r="M18" i="1"/>
  <c r="M22" i="1"/>
  <c r="M23" i="1"/>
  <c r="M27" i="1"/>
  <c r="M28" i="1"/>
  <c r="M38" i="1"/>
  <c r="M39" i="1"/>
  <c r="M40" i="1"/>
  <c r="K43" i="1" l="1"/>
  <c r="K42" i="1"/>
  <c r="K41" i="1"/>
  <c r="K40" i="1"/>
  <c r="K39" i="1"/>
  <c r="K38" i="1"/>
  <c r="K30" i="1"/>
  <c r="K29" i="1"/>
  <c r="K28" i="1"/>
  <c r="K27" i="1"/>
  <c r="K25" i="1"/>
  <c r="K24" i="1"/>
  <c r="K23" i="1"/>
  <c r="K22" i="1"/>
  <c r="K20" i="1"/>
  <c r="K19" i="1"/>
  <c r="K18" i="1"/>
  <c r="K17" i="1"/>
  <c r="K15" i="1"/>
  <c r="K14" i="1"/>
  <c r="K13" i="1"/>
  <c r="K12" i="1"/>
  <c r="M42" i="1"/>
  <c r="M43" i="1"/>
  <c r="M41" i="1"/>
  <c r="M30" i="1"/>
  <c r="M29" i="1"/>
  <c r="M25" i="1"/>
  <c r="M24" i="1"/>
  <c r="M20" i="1"/>
  <c r="M19" i="1"/>
  <c r="M15" i="1"/>
  <c r="M14" i="1"/>
  <c r="M8" i="1"/>
  <c r="M9" i="1"/>
  <c r="M10" i="1"/>
  <c r="L42" i="1"/>
  <c r="L43" i="1"/>
  <c r="L41" i="1"/>
  <c r="L40" i="1"/>
  <c r="L39" i="1"/>
  <c r="L38" i="1"/>
  <c r="L30" i="1"/>
  <c r="L29" i="1"/>
  <c r="L28" i="1"/>
  <c r="L27" i="1"/>
  <c r="L25" i="1"/>
  <c r="L24" i="1"/>
  <c r="L23" i="1"/>
  <c r="L22" i="1"/>
  <c r="L20" i="1"/>
  <c r="L19" i="1"/>
  <c r="L18" i="1"/>
  <c r="L17" i="1"/>
  <c r="L15" i="1"/>
  <c r="L14" i="1"/>
  <c r="L13" i="1"/>
  <c r="L12" i="1"/>
  <c r="L8" i="1"/>
  <c r="L9" i="1"/>
  <c r="L10" i="1"/>
  <c r="L7" i="1"/>
  <c r="N7" i="1"/>
  <c r="K7" i="1"/>
  <c r="T48" i="1" l="1"/>
  <c r="T47" i="1"/>
  <c r="T46" i="1"/>
  <c r="V43" i="1"/>
  <c r="V42" i="1"/>
  <c r="V41" i="1"/>
  <c r="V40" i="1"/>
  <c r="V39" i="1"/>
  <c r="V38" i="1"/>
  <c r="V30" i="1"/>
  <c r="V29" i="1"/>
  <c r="V28" i="1"/>
  <c r="V27" i="1"/>
  <c r="V25" i="1"/>
  <c r="V24" i="1"/>
  <c r="V23" i="1"/>
  <c r="V22" i="1"/>
  <c r="V20" i="1"/>
  <c r="V19" i="1"/>
  <c r="V18" i="1"/>
  <c r="V17" i="1"/>
  <c r="V15" i="1"/>
  <c r="V14" i="1"/>
  <c r="V13" i="1"/>
  <c r="V12" i="1"/>
  <c r="V8" i="1"/>
  <c r="V9" i="1"/>
  <c r="V10" i="1"/>
  <c r="V7" i="1"/>
  <c r="T12" i="1"/>
  <c r="T13" i="1"/>
  <c r="T14" i="1"/>
  <c r="T15" i="1"/>
  <c r="T17" i="1"/>
  <c r="T18" i="1"/>
  <c r="T19" i="1"/>
  <c r="T20" i="1"/>
  <c r="T22" i="1"/>
  <c r="T23" i="1"/>
  <c r="T24" i="1"/>
  <c r="T25" i="1"/>
  <c r="T27" i="1"/>
  <c r="T28" i="1"/>
  <c r="T29" i="1"/>
  <c r="T30" i="1"/>
  <c r="T38" i="1"/>
  <c r="T39" i="1"/>
  <c r="T40" i="1"/>
  <c r="T41" i="1"/>
  <c r="T42" i="1"/>
  <c r="T43" i="1"/>
  <c r="T8" i="1"/>
  <c r="T9" i="1"/>
  <c r="T10" i="1"/>
  <c r="T7" i="1"/>
  <c r="T49" i="1" l="1"/>
  <c r="V21" i="1"/>
  <c r="W21" i="1" s="1"/>
  <c r="T11" i="1"/>
  <c r="U11" i="1" s="1"/>
  <c r="T26" i="1"/>
  <c r="U26" i="1" s="1"/>
  <c r="T21" i="1"/>
  <c r="U21" i="1" s="1"/>
  <c r="V16" i="1"/>
  <c r="W16" i="1" s="1"/>
  <c r="V31" i="1"/>
  <c r="W31" i="1" s="1"/>
  <c r="T31" i="1"/>
  <c r="U31" i="1" s="1"/>
  <c r="V26" i="1"/>
  <c r="W26" i="1" s="1"/>
  <c r="T16" i="1"/>
  <c r="U16" i="1" s="1"/>
  <c r="J11" i="1" s="1"/>
  <c r="V11" i="1"/>
  <c r="V44" i="1"/>
  <c r="W44" i="1" s="1"/>
  <c r="T44" i="1"/>
  <c r="J26" i="1" l="1"/>
  <c r="J21" i="1"/>
  <c r="J16" i="1"/>
  <c r="V45" i="1"/>
  <c r="W11" i="1"/>
  <c r="J6" i="1" s="1"/>
  <c r="U44" i="1"/>
  <c r="T45" i="1"/>
  <c r="U45" i="1" l="1"/>
  <c r="J37" i="1"/>
  <c r="K8" i="1"/>
  <c r="W45" i="1" l="1"/>
  <c r="Y6" i="1"/>
  <c r="I35" i="1" s="1"/>
  <c r="K10" i="1"/>
  <c r="K9" i="1"/>
</calcChain>
</file>

<file path=xl/sharedStrings.xml><?xml version="1.0" encoding="utf-8"?>
<sst xmlns="http://schemas.openxmlformats.org/spreadsheetml/2006/main" count="1706" uniqueCount="728">
  <si>
    <t>Nom :</t>
  </si>
  <si>
    <t>Etablissement :</t>
  </si>
  <si>
    <t>Prénom :</t>
  </si>
  <si>
    <t>S'exprimer à l'écrit pour raconter, décrire, expliquer, argumenter de façon claire et organisée</t>
  </si>
  <si>
    <t>S'exprimer à l'oral pour communiquer, présenter des informations, argumenter de façon claire et organisée</t>
  </si>
  <si>
    <t>Lire  des énoncés, des textes, des documents</t>
  </si>
  <si>
    <t>Comprendre et reformuler un énoncé, une consigne, un texte</t>
  </si>
  <si>
    <t>Engager en autonomie une résolution complexe</t>
  </si>
  <si>
    <t>Comprendre le monde économique et professionnel</t>
  </si>
  <si>
    <t>Connaître la diversité des métiers et des formations</t>
  </si>
  <si>
    <t>Développer son sens de l'engagement et de l'initiative et élaborer son projet d'orientation scolaire et professionnel</t>
  </si>
  <si>
    <t>Engager des démarches personnelles</t>
  </si>
  <si>
    <t>Engager des démarches de recherches de stages ou d'emploi</t>
  </si>
  <si>
    <t>S'impliquer dans les PFMP, les stages en entreprise</t>
  </si>
  <si>
    <t>S'adapter à un environnement</t>
  </si>
  <si>
    <t>Anticiper et planifier ses tâches, gérer son temps</t>
  </si>
  <si>
    <t>Mémoriser et mobiliser des connaissances</t>
  </si>
  <si>
    <t>Volet 3</t>
  </si>
  <si>
    <t>Organiser son travail avec méthode (50%)</t>
  </si>
  <si>
    <t>Comprendre, s'exprimer à l'oral et à l'écrit (25%)</t>
  </si>
  <si>
    <t>S'engager dans une démarche ambitieuse pour valider son PARCOURS AVENIR (50%)</t>
  </si>
  <si>
    <t>Développer des compétences pour l'insertion professionnelle (50%)</t>
  </si>
  <si>
    <t>Bac Pro :</t>
  </si>
  <si>
    <t>Avis proposé par le conseil de classe :</t>
  </si>
  <si>
    <t>Volet 1 &amp; Volet 2</t>
  </si>
  <si>
    <t>BTS envisagé :</t>
  </si>
  <si>
    <t>Visa du chef d'établissement</t>
  </si>
  <si>
    <t>Le ..</t>
  </si>
  <si>
    <t xml:space="preserve">Volet 1 (50 %)
 Compétences interdisciplinaires </t>
  </si>
  <si>
    <t xml:space="preserve">Volet 2 (20%)
Compétences pour construire un parcours d'orientation réussi </t>
  </si>
  <si>
    <t>Compétences professionnelles spécifiques à la spécialité du Bac pro préparé, et attendues en fin de terminale. (40%)</t>
  </si>
  <si>
    <t>Bac Pro / spécialité :</t>
  </si>
  <si>
    <t>Identifier des consignes et mettre en oeuvre des méthodes pour résoudre</t>
  </si>
  <si>
    <r>
      <t>Mettre en œuvre une démarche scientifique : prélever et organiser l’information, mesurer des grandeurs physiques,  utiliser des modèles pour expliquer des faits, argumenter, calculer et mobiliser des connaissances</t>
    </r>
    <r>
      <rPr>
        <sz val="10"/>
        <color rgb="FF44546A"/>
        <rFont val="Calibri"/>
        <family val="2"/>
        <scheme val="minor"/>
      </rPr>
      <t> </t>
    </r>
  </si>
  <si>
    <r>
      <t>Lire, interpréter et exploiter des documents scientifiques : texte, schéma, tableau, graphique, diagramme, écriture codée</t>
    </r>
    <r>
      <rPr>
        <sz val="8"/>
        <color rgb="FF44546A"/>
        <rFont val="Calibri"/>
        <family val="2"/>
        <scheme val="minor"/>
      </rPr>
      <t> </t>
    </r>
  </si>
  <si>
    <t>Interpréter un énoncé, produire une réponse, élaborer une synthèse en réponse à un problème</t>
  </si>
  <si>
    <t>Comprendre, s'exprimer en utilisant les langages mathématiques et scientifiques (25%)</t>
  </si>
  <si>
    <t>Utiliser les représentations et les méthodes propres aux mathématiques</t>
  </si>
  <si>
    <t>Utiliser les outils adaptés pour communiquer avec les entreprises</t>
  </si>
  <si>
    <t>Volet 3 (30%)  Compétences en lien avec le référentiel d'activités professionnelles du Bac pro</t>
  </si>
  <si>
    <t>Parcours en cohérence (2)</t>
  </si>
  <si>
    <t>Parcours en cohérence si un projet d'orientation est construit en amont (1)</t>
  </si>
  <si>
    <t>Parcours sans cohérence (0)</t>
  </si>
  <si>
    <t>Le parcours d'orientation est en cohérence (60%)</t>
  </si>
  <si>
    <r>
      <t xml:space="preserve">Cohérence du parcours d'orientation </t>
    </r>
    <r>
      <rPr>
        <b/>
        <sz val="12"/>
        <color theme="1"/>
        <rFont val="Calibri"/>
        <family val="2"/>
        <scheme val="minor"/>
      </rPr>
      <t>( valider le degré de cohérence par une X)</t>
    </r>
  </si>
  <si>
    <t>Niv M</t>
  </si>
  <si>
    <t>Validation niveau 2</t>
  </si>
  <si>
    <t>Validation niveau 3</t>
  </si>
  <si>
    <t>VALIDATION AVIS</t>
  </si>
  <si>
    <t>1 : Maîtrise insuffisante</t>
  </si>
  <si>
    <t>2 : Maîtrise fragile</t>
  </si>
  <si>
    <t>3 : Maîtrise satisfaisante</t>
  </si>
  <si>
    <t>4 : Très bonne maîtrise</t>
  </si>
  <si>
    <t xml:space="preserve"> </t>
  </si>
  <si>
    <t>score</t>
  </si>
  <si>
    <t>SCORE FINAL</t>
  </si>
  <si>
    <t>Note APB</t>
  </si>
  <si>
    <t>autre coef</t>
  </si>
  <si>
    <t>MEF</t>
  </si>
  <si>
    <t>BAC PRO DEMANDE</t>
  </si>
  <si>
    <t>CODE</t>
  </si>
  <si>
    <t>FCX</t>
  </si>
  <si>
    <t>COMPETENCES DE BAC PRO A VALIDER DANS LE VOLET 3</t>
  </si>
  <si>
    <t>Technicien du froid et du conditionnement de l’air</t>
  </si>
  <si>
    <t>FC1</t>
  </si>
  <si>
    <t>C11 Collecter, identifier, lister, relever des données</t>
  </si>
  <si>
    <t>C12 Interpréter, classer, analyser, évaluer, rechercher, vérifier une faisabilité, établir, décoder, élaborer une situation</t>
  </si>
  <si>
    <t>C13 Concevoir, dimensionner, choisir une solution technologique</t>
  </si>
  <si>
    <t>C21 Planifier le chantier</t>
  </si>
  <si>
    <t>C22 Suivre un chantier sur site</t>
  </si>
  <si>
    <t>C34 Contrôler, régler.</t>
  </si>
  <si>
    <t>Technicien en installation des systèmes énergétiques et climatiques</t>
  </si>
  <si>
    <t>FC2</t>
  </si>
  <si>
    <t>C11 Collecter et interpréter des données</t>
  </si>
  <si>
    <t>C12 Décoder des documents</t>
  </si>
  <si>
    <t>C13 Consigner des informations</t>
  </si>
  <si>
    <t>C22 Analyser</t>
  </si>
  <si>
    <t>C23 Vérifier une faisabilité, évaluer une situation</t>
  </si>
  <si>
    <t>C35 Vérifier la conformité du travail réalisé</t>
  </si>
  <si>
    <t>Technicien de maintenance des systèmes énergétiques et climatiques</t>
  </si>
  <si>
    <t>FC3</t>
  </si>
  <si>
    <t>C11 Rechecher, analyser des données</t>
  </si>
  <si>
    <t>C14 Renseigner des documents</t>
  </si>
  <si>
    <t>C21 Planifier une intervention</t>
  </si>
  <si>
    <t>C22 Choisir son matériel</t>
  </si>
  <si>
    <t>C31 Effectuer des mesures</t>
  </si>
  <si>
    <t>C32 Interpréter et analyser des résultats</t>
  </si>
  <si>
    <t>Technicien en chaudronnerie industrielle</t>
  </si>
  <si>
    <t>FC4</t>
  </si>
  <si>
    <t>C1. Identifier et interpréter les données de défiition d'un ouvrage ou d'un matériel</t>
  </si>
  <si>
    <t>C.2. Vérifier les caractéristiques d'un ouvrage ou d'un matériel</t>
  </si>
  <si>
    <t>C.4. Définir le processus de réalisation d'un sous-ensemble</t>
  </si>
  <si>
    <t>C.5. Etablir les documents de fabrication d'un ou plusieurs éléments</t>
  </si>
  <si>
    <t>C.6. Configurer, régler et conduire les postes de fabrication d'un élément</t>
  </si>
  <si>
    <t>C.8. Préparer et mettre en œuvre le montage et l'assemblage des éléments d'un ouvrage</t>
  </si>
  <si>
    <t>Technicien outilleur</t>
  </si>
  <si>
    <t>FC5</t>
  </si>
  <si>
    <t>C12 Analyser le processus général de réalisation ou de modification de l’outillage et le processus opératoire de réalisation d’un constituant</t>
  </si>
  <si>
    <t>C21 Exploiter et proposer des améliorations du plan prévisionnel de réalisation de l’outillage et du plan de charges des machines.</t>
  </si>
  <si>
    <t>C22 Établir la chronologie des étapes de fabrication d’un constituant et les modes opératoires associés.</t>
  </si>
  <si>
    <t>C31 Mettre en œuvre la ou les machine(s) pour réaliser le constituant.</t>
  </si>
  <si>
    <t>C34 Recenser et appliquer les consignes et les procédures d’hygiène et de sécurité, de qualité et de respect de l’environnement.</t>
  </si>
  <si>
    <t>C42 Mettre en œuvre les moyens de retouche et de remise en état et vérifier la conformité.</t>
  </si>
  <si>
    <t>Technicien d’usinage</t>
  </si>
  <si>
    <t>FC6</t>
  </si>
  <si>
    <t>C11 Analyse des données fonctionnelles et des données de définition, d'un ensemble, d'une pièce, d’un composant</t>
  </si>
  <si>
    <t>C14 Émettre des propositions de rationalisation et d’optimisation d’une unité de production</t>
  </si>
  <si>
    <t>C21 Établir un processus d’usinage</t>
  </si>
  <si>
    <t>C23 Élaborer un programme avec un logiciel de FAO</t>
  </si>
  <si>
    <t>C32 Mettre en œuvre un moyen de production</t>
  </si>
  <si>
    <t>C41 Contribuer à assurer la sécurité et la fiabilité de fonctionnement d’un système de production</t>
  </si>
  <si>
    <t>Productique mécanique option décolletage</t>
  </si>
  <si>
    <t>FC7</t>
  </si>
  <si>
    <t>C11 Décoder et analyser les données de définition</t>
  </si>
  <si>
    <t>C13 Décoder et analyser les données de gestion</t>
  </si>
  <si>
    <t>C21 Établir la chronologie des étapes de production d’un composant</t>
  </si>
  <si>
    <t>C23 Élaborer le programme d’usinage avec une assistance informatique</t>
  </si>
  <si>
    <t>C34 Émettre des propositions de rationalisation et d’optimisation d’une unité de production</t>
  </si>
  <si>
    <t>C42 Mettre en œuvre des procédures de diagnostic</t>
  </si>
  <si>
    <t>Étude et définition de produits industriels</t>
  </si>
  <si>
    <t>FC8</t>
  </si>
  <si>
    <t>C12 Analyser un produit</t>
  </si>
  <si>
    <t>C14 Collecter les données</t>
  </si>
  <si>
    <t>C21 Organiser son travail</t>
  </si>
  <si>
    <t>C22 Etudier et choisir une solution</t>
  </si>
  <si>
    <t>C31 Définir une solution, un projet en exploitant des outils informatiques</t>
  </si>
  <si>
    <t>C41 Communiquer dans le cadre d'une revue de projet</t>
  </si>
  <si>
    <t>Maintenance des matériels</t>
  </si>
  <si>
    <t>FC9</t>
  </si>
  <si>
    <t>C13 Rechercher, collecter des données</t>
  </si>
  <si>
    <t>C21 Analyser et interpréter</t>
  </si>
  <si>
    <t>C22 Etablir et représenter</t>
  </si>
  <si>
    <t>C23 Organiser le poste de travail, le transport et la manutension</t>
  </si>
  <si>
    <t>C32 Diagnostiquer</t>
  </si>
  <si>
    <t>C33 Contrôler et mesurer</t>
  </si>
  <si>
    <t>MAINTENANCE DES VEHICULES OPTION A VOITURES PARTICULIERES (BAC PRO)</t>
  </si>
  <si>
    <t>FC10</t>
  </si>
  <si>
    <t>C 1.1 Collecter les données nécessaires à son intervention</t>
  </si>
  <si>
    <t>C 2.2 Diagnostiquer un dysfonctionnement mécanique</t>
  </si>
  <si>
    <t>C 3.1 Remettre en conformité les systèmes, les sous-ensembles, les éléments</t>
  </si>
  <si>
    <t>C 3.2 Effectuer les mesures sur véhicule</t>
  </si>
  <si>
    <t>C 3.3 Effectuer les contrôles, les essais</t>
  </si>
  <si>
    <t>C 3.6 Gérer le poste de travail</t>
  </si>
  <si>
    <t>Réparation des carrosseries</t>
  </si>
  <si>
    <t>FC11</t>
  </si>
  <si>
    <t>C15 Renseigner les documents et les outils de suivi de la démarche qualité</t>
  </si>
  <si>
    <t>C21 Collecter, analyser les informations techniques et réglementaires</t>
  </si>
  <si>
    <t>C22 Analyser les systèmes mis en œuvre</t>
  </si>
  <si>
    <t>C24 Organiser le poste de travail</t>
  </si>
  <si>
    <t>C32 Diagnostiquer l'état géométrique des structures et des trains roulants</t>
  </si>
  <si>
    <t>C42 Remettre en conformité la structure du véhicule et des trains roulants</t>
  </si>
  <si>
    <t>Microtechniques</t>
  </si>
  <si>
    <t>FC12</t>
  </si>
  <si>
    <t>C11 Analyser des données</t>
  </si>
  <si>
    <t>C21 Préparer une intervention microtechnique</t>
  </si>
  <si>
    <t>C22 Préparer les moyens de mise en œuvre</t>
  </si>
  <si>
    <t>C31 Monter, assembler un produit microtechnique</t>
  </si>
  <si>
    <t>C32 Fabriquer des pièces micromécaniques à l'unité</t>
  </si>
  <si>
    <t>C34 Tester et régler un produit microtechnique</t>
  </si>
  <si>
    <t>Plastiques et composites</t>
  </si>
  <si>
    <t>FC13</t>
  </si>
  <si>
    <t>C01 Ajuster les paramètres</t>
  </si>
  <si>
    <t>C21 Valider la conformité</t>
  </si>
  <si>
    <t>C19 répartir les taches</t>
  </si>
  <si>
    <t>C13 Installer les moyens matériels nécessaires</t>
  </si>
  <si>
    <t>C13 installer les moyens materiels necessaires</t>
  </si>
  <si>
    <t>C15 Réaliser la ou les première(s) pièce(s) conforme(s)</t>
  </si>
  <si>
    <t>Maintenance des équipements industriels</t>
  </si>
  <si>
    <t>FC14</t>
  </si>
  <si>
    <t>C1.1 Diagnostiquer les pannes</t>
  </si>
  <si>
    <t>C1.4 Exécuter des opérations de sureillance et d'inspection</t>
  </si>
  <si>
    <t>C1.7 Identifier les risques, définir et mettre en œuvre les mesures de prévention adaptée</t>
  </si>
  <si>
    <t>C2.1 Analyser le focntionnement et l'organisation d'un système</t>
  </si>
  <si>
    <t>C3.1 Préparer son intervention</t>
  </si>
  <si>
    <t>C3.2 Emettre des propositions d'amélioration d'un bien</t>
  </si>
  <si>
    <t>Technicien constructeur bois</t>
  </si>
  <si>
    <t>FC15</t>
  </si>
  <si>
    <t>C2.1 Choisir, adapter et justifier des solutions techniques</t>
  </si>
  <si>
    <t>C2.2 Etablir les plans d'exécution d'une partie</t>
  </si>
  <si>
    <t>C3.1 Organiser et mettre en sécurité les postes de travail</t>
  </si>
  <si>
    <t>C3.3 Rechercher les caractéristiques dimensionnelles et géométriques</t>
  </si>
  <si>
    <t>C4.2 Contrôler la conformité des supports et des ouvrages</t>
  </si>
  <si>
    <t>C4.6 Assurer le suivi de réalisation des ouvrages</t>
  </si>
  <si>
    <t>Technicien menuisier agenceur</t>
  </si>
  <si>
    <t>FC16</t>
  </si>
  <si>
    <t>C2.1 Choisir et adapter des solutions techniques</t>
  </si>
  <si>
    <t>C5.5 Conduire les opérations de pose sur le chantier</t>
  </si>
  <si>
    <t>Technicien de fabrication bois et matériaux associés</t>
  </si>
  <si>
    <t>FC17</t>
  </si>
  <si>
    <t>C2.1 Etablir le processus de production</t>
  </si>
  <si>
    <t>C3.4 Mettre en œuvre des procédures de contrôle</t>
  </si>
  <si>
    <t>C3.5 Assurer le suivi de la fabrication</t>
  </si>
  <si>
    <t>C4.3 Effectuer la maintenance préventive</t>
  </si>
  <si>
    <t>Ouvrages du bâtiment  : métallerie</t>
  </si>
  <si>
    <t>FC18</t>
  </si>
  <si>
    <t>C1.1 Décoder et analyser les données de définition</t>
  </si>
  <si>
    <t>C1.3 Décoder et analyser les données de gestion</t>
  </si>
  <si>
    <t>C2.4 Etablir le processus de fabrication, de dépose et de pose</t>
  </si>
  <si>
    <t>Aménagement et finition du bâtiment</t>
  </si>
  <si>
    <t>FC19</t>
  </si>
  <si>
    <t>C1.2 Décoder et analyser les données opératoires et de gestion</t>
  </si>
  <si>
    <t>C2.2 Choisir, adapter, justifier des méthodes d'exécution</t>
  </si>
  <si>
    <t>C3.3 Contrôler la conformité des supports et des ouvrages</t>
  </si>
  <si>
    <t>C3.6 Réaliser une implantation</t>
  </si>
  <si>
    <t>C3.13 Assurer le suivi du chantier</t>
  </si>
  <si>
    <t>Travaux publics</t>
  </si>
  <si>
    <t>FC20</t>
  </si>
  <si>
    <t>C2.1 Organiser le chantier</t>
  </si>
  <si>
    <t>C2.2 Choisir des matériels, des matériaux et des outillages</t>
  </si>
  <si>
    <t>C3.2 Mettre en œuvre les moyens collectifs et individuels de protection</t>
  </si>
  <si>
    <t>C3.4 Repérer, implanter et tracer des ouvrages</t>
  </si>
  <si>
    <t>C4.1 Suivre le déroulement d'un chantier</t>
  </si>
  <si>
    <t>C4.2 Contrôler des ouvrages et vérifier la conformité d'éxécution</t>
  </si>
  <si>
    <t>Technicien du bâtiment  : organisation et réalisation du gros-œuvre</t>
  </si>
  <si>
    <t>FC21</t>
  </si>
  <si>
    <t>C2.1 Préparer son activité dans l'environnement du chantier</t>
  </si>
  <si>
    <t>C3.4 Implanter et tracer des ouvrages</t>
  </si>
  <si>
    <t>C4.1 Effectuer le suivi des activités confiées</t>
  </si>
  <si>
    <t>C4.3 Contrôler les ouvrages</t>
  </si>
  <si>
    <t>TECHNICIEN D'ETUDES DU BATIMENT OPTION A : ETUDES ET ECONOMIE (BAC PRO)</t>
  </si>
  <si>
    <t>FC22</t>
  </si>
  <si>
    <t>C2.1 Analyser un dossier</t>
  </si>
  <si>
    <t>C2.2 Proposer une solution à un problème identifié</t>
  </si>
  <si>
    <t>C3.1 Effectuer un relevé d'ouvrage</t>
  </si>
  <si>
    <t>C3.2 Traduire graphiquement une solution technique</t>
  </si>
  <si>
    <t>C4.2 Suivre la gestion économique du chantier</t>
  </si>
  <si>
    <t>C4.3 Vérifier la conformité de l'ouvrage est des prestations</t>
  </si>
  <si>
    <t>TECHNICIEN D'ETUDES DU BATIMENT OPTION B : ASSISTANT EN ARCHITECTURE (BAC PRO)</t>
  </si>
  <si>
    <t>FC23</t>
  </si>
  <si>
    <t>C3.4 Traduire graphiquement une solution technique et architecturale</t>
  </si>
  <si>
    <t>Optique lunetterie</t>
  </si>
  <si>
    <t>FC24</t>
  </si>
  <si>
    <t>C2.1 Préparer , gérer et suivre un dossier, des travaux</t>
  </si>
  <si>
    <t>C3.1 Prendre des mesures (optométriques, morphologiques)</t>
  </si>
  <si>
    <t>C3.3 Contrôler des composants, un équipement</t>
  </si>
  <si>
    <t>C3.4 Essayer, ajuster, valider un équipement</t>
  </si>
  <si>
    <t>C4.1 Analyser, élaborer une intervention</t>
  </si>
  <si>
    <t>C4.3 Contribuer à la maintenance des matériels du magasin et de l'atelier</t>
  </si>
  <si>
    <t>Construction des carrosseries</t>
  </si>
  <si>
    <t>FC25</t>
  </si>
  <si>
    <t>C1.2 Analyser les systèmes et sous systèmes mis en œuvre</t>
  </si>
  <si>
    <t>C2.1 Définir les produits et les éléments</t>
  </si>
  <si>
    <t>C2.2 Définir les procédures de fabrication et d'assemblage</t>
  </si>
  <si>
    <t>C2.3 Préparer les fabrications et les assemblages</t>
  </si>
  <si>
    <t>C4.2 Contrôler la conformité des fabrications</t>
  </si>
  <si>
    <t>C4.3 Contrôler et mettre en conformité les équipements et accessoires implantés sur le véhicule</t>
  </si>
  <si>
    <t>Procédés de la chimie, de l'eau et des papiers cartons</t>
  </si>
  <si>
    <t>FC26</t>
  </si>
  <si>
    <t>C1 Identifier les phénomènes dangereux pour l'environnement, le personnel, les installations et les produits</t>
  </si>
  <si>
    <t>C3 Participer à la proposition d'amélioration du procédé afin de faciliter la conduite, améliorer la qualité et/ou rendre plus sûre l'installation</t>
  </si>
  <si>
    <t>C4 Mettre en œuvre les mesures de prévention des risques professionnels, de protection de l'environnement et de respect de la qualité</t>
  </si>
  <si>
    <t>C8 Surveiller l'installation, les réseaux au moyen des paramètres et des indicateurs sensoriels</t>
  </si>
  <si>
    <t>C13 Réaliser des analyses physico-chimiques ou bilogiques et interpréter, critiquer les résultats</t>
  </si>
  <si>
    <t>C18 Effectuer des tests ou des mesures, en vue de diagnostiquer un dysfonctionnement</t>
  </si>
  <si>
    <t>INTERVENTIONS SUR LE PATRIMOINE BATI, OPTION A MACONNERIE (BAC PRO)</t>
  </si>
  <si>
    <t>FC27</t>
  </si>
  <si>
    <t>C1.3 Repérer les éléments constitutifs du bati</t>
  </si>
  <si>
    <t>C1.5 Confronter les prescriptions aux réalités de l'ouvrage</t>
  </si>
  <si>
    <t>C2.2 Préparer l'intervention</t>
  </si>
  <si>
    <t>C3.5 Reproduire une technique de construction déterminée</t>
  </si>
  <si>
    <t>C4.1 Effectuer le suivi des activités</t>
  </si>
  <si>
    <t>Technicien géomètre-topographe</t>
  </si>
  <si>
    <t>FC28</t>
  </si>
  <si>
    <t>C3.2 Effectuer des mesures, lever, implanter</t>
  </si>
  <si>
    <t>C3.3 Exploiter des mesures de terrain</t>
  </si>
  <si>
    <t>C3.4 Conduire un calcul</t>
  </si>
  <si>
    <t>C3.6 Réaliser des documents graphiques</t>
  </si>
  <si>
    <t>C4.3 Assurer son autocontrôle</t>
  </si>
  <si>
    <t>C4.4 Vérifier la conformité de sa prestation avec la demande</t>
  </si>
  <si>
    <t>Conducteur transport routier marchandises</t>
  </si>
  <si>
    <t>FC29</t>
  </si>
  <si>
    <t>C21 Vérifier et renseigner les documents nécessaires au transport</t>
  </si>
  <si>
    <t>C22 Prendre en charge le véhicule et organiser le chargement</t>
  </si>
  <si>
    <t>C23 Déterminer et adapter l'itinéraire</t>
  </si>
  <si>
    <t>C24 Programmer et gérer ses activités</t>
  </si>
  <si>
    <t>C25 Gérer des litiges, les anomalies, les incidents et accidents</t>
  </si>
  <si>
    <t>C36 Exploiter les moyens embarqués de contrôle, de communication, d'aide à la conduite et de suivi de la marchandise</t>
  </si>
  <si>
    <t>Métiers de la mode-vêtements</t>
  </si>
  <si>
    <t>FC30</t>
  </si>
  <si>
    <t>C2.2 Analyser la relation"produit, procédés,matériaux" pour tous les éléments du modèle</t>
  </si>
  <si>
    <t>C2.4 Réaliser le prototype d'un modèle</t>
  </si>
  <si>
    <t>C2.5 Evaluer la conformité esthétique et fonctionnelle du prototype</t>
  </si>
  <si>
    <t>C3.1 Effectuer tout ou partie de la gradation d'un produit en CAO</t>
  </si>
  <si>
    <t>C3.3 Concevoir un placement en CAO</t>
  </si>
  <si>
    <t>C4.3 Contrôler la qualité des produits finis au regard du cahier des charges</t>
  </si>
  <si>
    <t>Etude et réalisation d'agencement</t>
  </si>
  <si>
    <t>FC31</t>
  </si>
  <si>
    <t>C1.2 Repérer et identifier les caractéristiques esthétiques, stylistiques et contextuelles d'un agencement existant ou en projet</t>
  </si>
  <si>
    <t>C1.3 Analyser les contraintes techniques, réglementaires, esthétiques et budgétaires du projet architectural</t>
  </si>
  <si>
    <t>C1.4 Proposer, optimiser et justifier les solutions techniques de réalisation</t>
  </si>
  <si>
    <t>C2.2 Traduire graphiquement des solutions techniques et esthétiques</t>
  </si>
  <si>
    <t>C2.6 Planifier les phases du projet et des interventions</t>
  </si>
  <si>
    <t>C3.2 Contrôler la conformité</t>
  </si>
  <si>
    <t xml:space="preserve"> Systèmes numériques (1re session 2019)</t>
  </si>
  <si>
    <t>FC32</t>
  </si>
  <si>
    <t>C1-1 : Appréhender la mise en oeuvre d’un projet simulé ou réel d’installation d’un
système</t>
  </si>
  <si>
    <t>C2-1 : Faire un bilan de l’existant et recueillir les informations relatives à l’exploitation
et aux caractéristiques des matériels de l’installation</t>
  </si>
  <si>
    <t>C2-2 : Analyser le fonctionnement de l’installation actuelle ou de l’équipement en vue
de l’intervention</t>
  </si>
  <si>
    <t>C4-1 : Préparer le plan d’action puis établir tout ou partie du plan d’implantation et de
câblage</t>
  </si>
  <si>
    <t>C5-3 : Analyser et interpréter les indicateurs de fonctionnement et établir un
diagnostic</t>
  </si>
  <si>
    <t>C3-2 : Réaliser l’intégration matérielle ou logicielle d’un équipement</t>
  </si>
  <si>
    <t>Systèmes électroniques numériques</t>
  </si>
  <si>
    <t>FC33</t>
  </si>
  <si>
    <t>C1-1 : Appréhender la mise en oeuvre d’un projet d’installation
d’un système</t>
  </si>
  <si>
    <t>C2-2 : Recueillir les informations relatives à l’exploitation et aux
caractéristiques des éléments de l’installation</t>
  </si>
  <si>
    <t>C2-3 : Analyser le fonctionnement de l’installation actuelle en
vue de l’intervention</t>
  </si>
  <si>
    <t>C3-4 : Effectuer les tests nécessaires à la validation du fonctionnement des équipements</t>
  </si>
  <si>
    <t>C5-3 : Analyser ; interpréter les indicateurs de fonctionnementen vue de la maintenance de tout ou partie d'une installation</t>
  </si>
  <si>
    <t>C5-6 : Etablir un diagnostic</t>
  </si>
  <si>
    <t>ARTISANAT ET METIERS D'ART OPTION : COMMUNICATION VISUELLE PLURI-MEDIA (BAC PRO)</t>
  </si>
  <si>
    <t>FC34</t>
  </si>
  <si>
    <t>C1.3 Décoder et analyser des données opératoires et de gestion</t>
  </si>
  <si>
    <t>C2.2 Rechercher des solutions graphiques</t>
  </si>
  <si>
    <t>C2.4 Mettre au point les prémaquettes</t>
  </si>
  <si>
    <t>C3.2 Exécuter l'ensemble des documents définitifs</t>
  </si>
  <si>
    <t>C4.3 Organiser et gérer un poste de travail</t>
  </si>
  <si>
    <t>C5.2 Etablir la communication avec tout partenaire</t>
  </si>
  <si>
    <t>Métiers du cuir option maroquinerie</t>
  </si>
  <si>
    <t>FC35</t>
  </si>
  <si>
    <t>C1.2 Participer à la relation produit-matériaux-procédés</t>
  </si>
  <si>
    <t>C1.5 Evaluer la conformité esthétique, fonctionnelle et technique du prototype</t>
  </si>
  <si>
    <t>C2.2 Participer à la graduation d'un modèle de référence en CAO</t>
  </si>
  <si>
    <t>C2.5 Participer à l'élaboration du dossier d'industrialisation du produit</t>
  </si>
  <si>
    <t>C3.2 Contrôler l'application des paramètres et des critères de qualité définis au poste de travail</t>
  </si>
  <si>
    <t>C3.3 Contrôler la qualité des produits finis au regard du cahier des charges</t>
  </si>
  <si>
    <t>AERONAUTIQUE OPTION SYSTEMES (BAC PRO)</t>
  </si>
  <si>
    <t>FC36</t>
  </si>
  <si>
    <t>PIERRE BENA</t>
  </si>
  <si>
    <t>Électrotechnique, énergie, équipements communicants</t>
  </si>
  <si>
    <t>FC37</t>
  </si>
  <si>
    <t>C1-3 Décoder les documents relatifs à tout ou partie d’un ouvrage.</t>
  </si>
  <si>
    <t>C1-5 Interpréter un planning d’intervention</t>
  </si>
  <si>
    <t>C2-1 Traduire en solutions techniques les besoins du client</t>
  </si>
  <si>
    <t>C5-1 Proposer un matériel remplissant les mêmes fonctions qu’un appareil à remplacer</t>
  </si>
  <si>
    <t>C2-10 Contrôler le fonctionnement de l’installation</t>
  </si>
  <si>
    <t>C2-8 Contrôler l’adéquation entre la réalisation et : le cahier des charges, Les normes en vigueur.</t>
  </si>
  <si>
    <t>Métiers du pressing et de la blanchisserie</t>
  </si>
  <si>
    <t>FC38</t>
  </si>
  <si>
    <t>C11 - Rechercher et choisir les informations nécessaires à son activité</t>
  </si>
  <si>
    <t>C21 - Participer à la préparation des prestations</t>
  </si>
  <si>
    <t>C23 - Mettre en œuvre les techniques</t>
  </si>
  <si>
    <t>C24 - Contrôler qualitativement les résultats obtenus, apporter si besoin les actions correctives</t>
  </si>
  <si>
    <t>C31 - Accueillir la clientèle et/ou les intervenants divers</t>
  </si>
  <si>
    <t>C33 - S'intégrer dans une équipe</t>
  </si>
  <si>
    <t>Pilote de ligne de production</t>
  </si>
  <si>
    <t>FC39</t>
  </si>
  <si>
    <t xml:space="preserve">CP02 S’informer et analyser la situation, informer au cours de l’activité professionnelle </t>
  </si>
  <si>
    <t xml:space="preserve">CP03 Préparer le travail d'organisation et de réalisation du pilotage </t>
  </si>
  <si>
    <t xml:space="preserve">CP05 Assurer le suivi de production lié à l’analyse des indicateurs et paramètres de production, des spécifications du produit </t>
  </si>
  <si>
    <t xml:space="preserve">CP06 Choisir et combiner des modes opératoires pour faire face aux situations et qualifier son intervention </t>
  </si>
  <si>
    <t xml:space="preserve">CP08 Proposer des améliorations et des pistes de résolution de problèmes </t>
  </si>
  <si>
    <t xml:space="preserve">CP09 Identifier des risques pour la production, les biens, l'environnement, la personne et la sécurité </t>
  </si>
  <si>
    <t>REALISATION DE PRODUITS IMPRIMES ET PLURIMEDIA OPTION A PRODUCTIONS GRAPHIQUES (BAC PRO)</t>
  </si>
  <si>
    <t>FC40</t>
  </si>
  <si>
    <t>C1.1 Analyser la commande du client</t>
  </si>
  <si>
    <t>C2.1 Etablir un processus de fabrication</t>
  </si>
  <si>
    <t>C2.2 Assurer l'organisation des postes de travail et la gestion des moyens</t>
  </si>
  <si>
    <t>C3.1 Mettre en œuvre un système de production</t>
  </si>
  <si>
    <t>C3.2 Produire les supports de communication conformes au dossier de fabrication</t>
  </si>
  <si>
    <t>C4.3 Assurer le contrôle du travail demandé</t>
  </si>
  <si>
    <t>REALISATION DE PRODUITS IMPRIMES ET PLURIMEDIA OPTION B PRODUCTIONS IMPRIMEES (BAC PRO)</t>
  </si>
  <si>
    <t>FC41</t>
  </si>
  <si>
    <t>C1.1 Analyser et sélectionner les données de la production</t>
  </si>
  <si>
    <t>C2.1 Rassembler les éléments nécessaires à la réalisation des formes imprimantes</t>
  </si>
  <si>
    <t>C2.3 Gérer les moyens et les matériels</t>
  </si>
  <si>
    <t>C3.2 Régler les différents paramètres de production et produire un Bon à Rouler et un Bon à Façonner</t>
  </si>
  <si>
    <t>C3.3 Réaliser et suivre la conformité de la production</t>
  </si>
  <si>
    <t>C4.2 Contrôler la qualité et la conformité du produit imprimé</t>
  </si>
  <si>
    <t>Technicien modeleur</t>
  </si>
  <si>
    <t>FC42</t>
  </si>
  <si>
    <t>C1.2 Définir les éléments constitutifs de l’outillage</t>
  </si>
  <si>
    <t>C2.1 Définir le processus général de réalisation de l'outillage</t>
  </si>
  <si>
    <t>C2.2 Établir le processus de réalisation des éléments constitutifs de l’outillage</t>
  </si>
  <si>
    <t>C2.3 Établir un protocole de contrôle</t>
  </si>
  <si>
    <t>C3.1 Mettre en œuvre les moyens et équipements nécessaires pour réaliser le constituant</t>
  </si>
  <si>
    <t>C3.2 Assembler et monter les constituants de l’outillage puis vérifier sa conformité</t>
  </si>
  <si>
    <t>Transport</t>
  </si>
  <si>
    <t>FC43</t>
  </si>
  <si>
    <t>Technicien d’interventions sur installations nucléaires</t>
  </si>
  <si>
    <t>FC44</t>
  </si>
  <si>
    <t>ACCOMPAGNEMENT SOINS ET SERVICES A LA PERSONNE OPTION A - A DOMICILE (BAC PRO)</t>
  </si>
  <si>
    <t>FC45</t>
  </si>
  <si>
    <t>Accueil-relation clients et usagers</t>
  </si>
  <si>
    <t>FC46</t>
  </si>
  <si>
    <t>C331.5 Travailler en équipe</t>
  </si>
  <si>
    <t xml:space="preserve">C332.3 Repérer des dysfonctionnements et proposer des solutions </t>
  </si>
  <si>
    <t xml:space="preserve">C332.4 Fixer et mesurer des indicateurs de qualité </t>
  </si>
  <si>
    <t>C422.5 Calculer et analyser les coûts induits par une action de fidélisation</t>
  </si>
  <si>
    <t>C522.5 Rechercher et proposer une solution adaptée à la demande du client</t>
  </si>
  <si>
    <t>Maitriser les concepts de base de l'économie et du droit</t>
  </si>
  <si>
    <t>AGRO-EQUIPEMENT (BAC PRO AG)</t>
  </si>
  <si>
    <t>FC47</t>
  </si>
  <si>
    <t>ARTISANAT ET METIERS D'ART OPTION : TAPISSIER D'AMEUBLEMENT (BAC PRO)</t>
  </si>
  <si>
    <t>FC48</t>
  </si>
  <si>
    <t>Bio-industries de transformation</t>
  </si>
  <si>
    <t>FC49</t>
  </si>
  <si>
    <t>Commerce</t>
  </si>
  <si>
    <t>FC50</t>
  </si>
  <si>
    <t>2.2.3 Participer à la gestion des produits</t>
  </si>
  <si>
    <t>2.3.1 Mesurer les performances commerciales d'une promotion d'une animation</t>
  </si>
  <si>
    <t xml:space="preserve">2.4. Appliquer les règles d’hygiène et de sécurité liées aux produits, aux équipements et aux locaux, au personnel et aux clients </t>
  </si>
  <si>
    <t>3.1.1 Exploiter l'offre commerciale</t>
  </si>
  <si>
    <t>3.3.2 Participer à la mesure de la fidélisation et de la satisfaction de la clientèle</t>
  </si>
  <si>
    <t>Commercialisation et services en restauration</t>
  </si>
  <si>
    <t>FC51</t>
  </si>
  <si>
    <t>C-1-1.5, conseiller la clientèle, proposer une argumentation commerciale</t>
  </si>
  <si>
    <t>C2-2.2 Organiser et répartir les activités et les tâches avant, pendant et après le service</t>
  </si>
  <si>
    <t>C3-1.1 Adopter et faire adopter une attitude et un comportement professionnels</t>
  </si>
  <si>
    <t>C3-2.1 Évaluer son travail et/ou celui de son équipe</t>
  </si>
  <si>
    <t>C4-4.2 Suivre le chiffre d'affaires, la fréquentation, l'addition moyenne</t>
  </si>
  <si>
    <t>C5-2.5 S’inscrire dans une démarche de veille, de recherche et de développement (innovation, créativité, …)</t>
  </si>
  <si>
    <t>Cuisine</t>
  </si>
  <si>
    <t>FC52</t>
  </si>
  <si>
    <t>C1-1.5 Optimiser l’organisation de la production</t>
  </si>
  <si>
    <t>C4-3.5  Exploiter des outils de gestion</t>
  </si>
  <si>
    <t xml:space="preserve">C4-4.2 Suivre le chiffre d'affaires, la fréquentation, l'addition moyenne </t>
  </si>
  <si>
    <t>ESTHETIQUE COSMETIQUE PARFUMERIE (BAC PRO)</t>
  </si>
  <si>
    <t>FC53</t>
  </si>
  <si>
    <t>Gestion-administration</t>
  </si>
  <si>
    <t>FC54</t>
  </si>
  <si>
    <t>Maitriser la gestion administrative des relations avec les partenaires externes</t>
  </si>
  <si>
    <t>Maitriser la gestion administrative des relations avec le personnel</t>
  </si>
  <si>
    <t>Maitriser la gestion administrative interne</t>
  </si>
  <si>
    <t>Maitriser la gestion administrative de projets</t>
  </si>
  <si>
    <t>Maitriser les technologies</t>
  </si>
  <si>
    <t>Maîtriser les concepts de base de l'économie et du droit</t>
  </si>
  <si>
    <t xml:space="preserve">Hygiène, propreté, stérilisation </t>
  </si>
  <si>
    <t>FC55</t>
  </si>
  <si>
    <t>Laboratoire contrôle qualité</t>
  </si>
  <si>
    <t>FC56</t>
  </si>
  <si>
    <t>Logistique</t>
  </si>
  <si>
    <t>FC57</t>
  </si>
  <si>
    <t>G3C1.3 Evaluer les besoins en matériel</t>
  </si>
  <si>
    <t>G4C1.5 Participer à la modification de l'implantation du stockage</t>
  </si>
  <si>
    <t>G3C3.3 Participer à la prévision des moyens humains</t>
  </si>
  <si>
    <t>G4C2.3 Analyser et corriger les écarts de stock</t>
  </si>
  <si>
    <t>G6C8 Utiliser les TIC</t>
  </si>
  <si>
    <t>METIERS DE LA SECURITE (BAC PRO)</t>
  </si>
  <si>
    <t>FC58</t>
  </si>
  <si>
    <t>A2.4C1 Identifier et hiérarchiser les informations</t>
  </si>
  <si>
    <t>A4.1C2 Analyser les images issues de la vidéoprotection et prendre les mesures adaptées</t>
  </si>
  <si>
    <t>A4.1C3 Manager une équipe</t>
  </si>
  <si>
    <t>A4.1C5 Organiser le fonctionnement d’un poste central de sécurité (PCS)</t>
  </si>
  <si>
    <t>A4.1C6 Rendre compte</t>
  </si>
  <si>
    <t>Prothèse dentaire</t>
  </si>
  <si>
    <t>FC59</t>
  </si>
  <si>
    <t>C11 Rechercher, exploiter des documents et informations, afin de contribuer à la mise en œuvre</t>
  </si>
  <si>
    <t>C22 Analyser la prescription et la faisabilité du travail</t>
  </si>
  <si>
    <t>C31 Elaborer un plan de travail et organiser les activité</t>
  </si>
  <si>
    <t>C5.1 Contrôler l’ajustage et la fonction des éléments réalisés</t>
  </si>
  <si>
    <t>C417 Fabriquer de façon traditionnelle tout type de maquette pour prothèses fixées et modéliser des éléments prothétiques ou des infrastructures en CAO</t>
  </si>
  <si>
    <t>C5.3 Contrôler la conformité du produit fini</t>
  </si>
  <si>
    <t>Service de proximité et vie locale</t>
  </si>
  <si>
    <t>FC60</t>
  </si>
  <si>
    <t>Services aux personnes et aux territoires</t>
  </si>
  <si>
    <t>FC61</t>
  </si>
  <si>
    <t>FC62</t>
  </si>
  <si>
    <t>G1C1.4 Elaborer un plan de transport</t>
  </si>
  <si>
    <t>G1C2.1 identifier les prestations à sous traiter</t>
  </si>
  <si>
    <t>G3C2.2 Traiter les dysfonctionnements</t>
  </si>
  <si>
    <t>G4C1 Mettre en oeuvre les procédures de sureté, de sécurité et de qualité</t>
  </si>
  <si>
    <t>Vente (prospection, négociation, suivi de clientèle)</t>
  </si>
  <si>
    <t>FC63</t>
  </si>
  <si>
    <t>C1.1.3 Élaborer une stratégie de prospection</t>
  </si>
  <si>
    <t>C2.1.2 Fixer les objectifs de la visite</t>
  </si>
  <si>
    <t>C2.5 Analyser les résultats de la visite</t>
  </si>
  <si>
    <t>C3.3.3 Mener une action permanente du suivi de la satisfaction de sa clientèle</t>
  </si>
  <si>
    <t xml:space="preserve">C3.5.3 Déterminer les éventuelles corrections à apporter à son activité pour améliorer ses résultats </t>
  </si>
  <si>
    <t xml:space="preserve">Maitriser les concepts de base de l'économie et du droit </t>
  </si>
  <si>
    <t>MAINTENANCE DES MATERIELS OPTION A  AGRICOLES (BAC PRO)</t>
  </si>
  <si>
    <t>FC64</t>
  </si>
  <si>
    <t>MAINTENANCE DES MATERIELS OPTION B TRAVAUX PUBLICS ET MANUTENTION (BAC PRO)</t>
  </si>
  <si>
    <t>FC65</t>
  </si>
  <si>
    <t>MAINTENANCE DES MATERIELS OPTION C MATERIELS D'ESPACES VERTS (BAC PRO)</t>
  </si>
  <si>
    <t>FC66</t>
  </si>
  <si>
    <t>MAINTENANCE DES VEHICULES OPTION B VEHICULES DE TRANSPORT ROUTIER (BAC PRO)</t>
  </si>
  <si>
    <t>FC67</t>
  </si>
  <si>
    <t>MAINTENANCE DES VEHICULES OPTION C MOTOCYCLES (BAC PRO)</t>
  </si>
  <si>
    <t>FC68</t>
  </si>
  <si>
    <t>MAINTENANCE DES MATERIELS OPTION A MATERIELS AGRICOLES (BAC PRO)</t>
  </si>
  <si>
    <t>FC69</t>
  </si>
  <si>
    <t>MAINTENANCE DES MATERIELS OPTION B MATERIELS DE TRAVAUX PUBLICS ET DE MANUTENTION (BAC PRO)</t>
  </si>
  <si>
    <t>FC70</t>
  </si>
  <si>
    <t>INTERVENTIONS SUR LE PATRIMOINE BATI, OPTION C COUVERTURE (BAC PRO)</t>
  </si>
  <si>
    <t>FC71</t>
  </si>
  <si>
    <t>TECHNICIEN CONSEIL VENTE EN ANIMALERIE (BAC PRO AG)</t>
  </si>
  <si>
    <t>FC72</t>
  </si>
  <si>
    <t>TECHNICIEN CONSEIL VENTE EN PRODUITS DE JARDIN (BAC PRO AG)</t>
  </si>
  <si>
    <t>FC73</t>
  </si>
  <si>
    <t>TECHNICIEN CONSEIL VENTE EN ALIMENTATION SPE PRODUITS ALIMENTAIRES (BAC PRO AG)</t>
  </si>
  <si>
    <t>FC74</t>
  </si>
  <si>
    <t>METIERS DE L'ELECTRICITE ET DE SES ENVIRONNEMENTS CONNECTES (BAC PRO)</t>
  </si>
  <si>
    <t>FC75</t>
  </si>
  <si>
    <t>SYSTEMES NUMERIQUES OPTION B AUDIOVISUELS, RESEAU ET EQUIPEMENT DOMESTIQUES (BAC PRO)</t>
  </si>
  <si>
    <t>FC76</t>
  </si>
  <si>
    <t>SYSTEMES NUMERIQUES OPTION C RESEAUX INFORMATIQUES ET SYSTEMES COMMUNICANTS (BAC PRO)</t>
  </si>
  <si>
    <t>FC77</t>
  </si>
  <si>
    <t>SYSTEMES NUMERIQUES OPTION A SURETE ET SECURITE DES INFRASTRUCTURES, DE L'HABITAT ET DU TERTIAIRE (BAC PRO)</t>
  </si>
  <si>
    <t>FC78</t>
  </si>
  <si>
    <t>ACCOMPAGNEMENT SOINS ET SERVICES A LA PERSONNE OPTION B - EN STRUCTURE (BAC PRO)</t>
  </si>
  <si>
    <t>FC79</t>
  </si>
  <si>
    <t>METIERS DU CUIR OPTION CHAUSSURES (BAC PRO)</t>
  </si>
  <si>
    <t>FC80</t>
  </si>
  <si>
    <t>CONDUCTEUR TRANSPORT ROUTIER MARCHANDISES (BAC PRO)</t>
  </si>
  <si>
    <t>FC81</t>
  </si>
  <si>
    <t>AVIATION GENERALE (BAC PRO)</t>
  </si>
  <si>
    <t>FC82</t>
  </si>
  <si>
    <t>METIERS ET ARTS DE LA PIERRE (BAC PRO)</t>
  </si>
  <si>
    <t>FC83</t>
  </si>
  <si>
    <t>AMENAGEMENTS PAYSAGERS (BAC PRO AG)</t>
  </si>
  <si>
    <t>FC84</t>
  </si>
  <si>
    <t>CONDUITE ET GESTION DE L'ENTREPRISE HIPPIQUE (BAC PRO AG)</t>
  </si>
  <si>
    <t>FC85</t>
  </si>
  <si>
    <t>CONDUITE ET GESTION DE L'EXPLOITATION AGRICOLE CGEA SPE SYSTEMES A DOMINANTE CULTURES (BAC PRO AG)</t>
  </si>
  <si>
    <t>FC86</t>
  </si>
  <si>
    <t>CONDUITE ET GESTION DE L'EXPLOITATION AGRICOLE CGEA SPE SYSTEMES A DOMINANTE ELEVAGE (BAC PRO AG)</t>
  </si>
  <si>
    <t>FC87</t>
  </si>
  <si>
    <t>FORET (BAC PRO AG)</t>
  </si>
  <si>
    <t>FC88</t>
  </si>
  <si>
    <t>GESTION DES MILIEUX NATURELS ET DE LA FAUNE (BAC PRO AG)</t>
  </si>
  <si>
    <t>FC89</t>
  </si>
  <si>
    <t>PRODUCTIONS HORTICOLES (BAC PRO AG)</t>
  </si>
  <si>
    <t>FC90</t>
  </si>
  <si>
    <t>LIBELLE LONG</t>
  </si>
  <si>
    <t>LIBELLE COURT</t>
  </si>
  <si>
    <t>ETUDE ET DEFINITION DE PRODUITS INDUSTRIELS (BAC PRO)</t>
  </si>
  <si>
    <t>ETUD.DEFINITION PRDTS INDUSTRIELS</t>
  </si>
  <si>
    <t>PILOTE DE LIGNE DE PRODUCTION (BAC PRO)</t>
  </si>
  <si>
    <t>PILOTE DE LIGNE DE PRODUCTION</t>
  </si>
  <si>
    <t>CULTURES MARINES (BAC PRO)</t>
  </si>
  <si>
    <t>CULTURES MARINES</t>
  </si>
  <si>
    <t>CONDUITE ET GESTION DES ENTREPRISES MARITIMES OPTION PECHE (BAC PRO)</t>
  </si>
  <si>
    <t>CGEM OPTION PECHE</t>
  </si>
  <si>
    <t>BIO-INDUSTRIES DE TRANSFORMATION (BAC PRO)</t>
  </si>
  <si>
    <t>BIO-INDUSTRIES DE TRANSFORMATION</t>
  </si>
  <si>
    <t>PROCEDES DE LA CHIMIE, DE L'EAU ET DES PAPIERS-CARTONS (BAC PRO)</t>
  </si>
  <si>
    <t>PROC. CHIMIE EAU PAPIERS-CARTONS</t>
  </si>
  <si>
    <t>BOUCHER CHARCUTIER TRAITEUR (BAC PRO)</t>
  </si>
  <si>
    <t>BOUCHER CHARCUTIER TRAITEUR</t>
  </si>
  <si>
    <t>BOULANGER-P</t>
  </si>
  <si>
    <t>CUISINE (BAC PRO)</t>
  </si>
  <si>
    <t>CUISINE</t>
  </si>
  <si>
    <t>TRAITEMENTS DES MATERIAUX (BAC PRO)</t>
  </si>
  <si>
    <t>TRAITEMENTS DES MATERIAUX</t>
  </si>
  <si>
    <t>FONDERIE (BAC PRO)</t>
  </si>
  <si>
    <t>FONDERIE</t>
  </si>
  <si>
    <t>ARTISANAT ET METIERS D'ART - FACTEUR D'ORGUES OPTION : ORGANIER (BAC PRO)</t>
  </si>
  <si>
    <t>ART.MET.ART-FACT.ORG. OPT.ORGAN.</t>
  </si>
  <si>
    <t>ARTISANAT ET METIERS D'ART - FACTEUR D'ORGUES OPTION : TUYAUTIER (BAC PRO)</t>
  </si>
  <si>
    <t>ART.MET.ART-FACT.ORG. OPT.TUYAUT.</t>
  </si>
  <si>
    <t>ARTISANAT ET METIERS D'ART OPTION : VERRERIE SCIENTIFIQUE ET TECHNIQUE (BAC PRO)</t>
  </si>
  <si>
    <t>ARTIS.&amp; MET.ART:VERR.SCIENT.TECHN</t>
  </si>
  <si>
    <t>ARTISANAT ET METIERS D'ART OPTION : METIERS DE L'ENSEIGNE ET DE LA SIGNALETIQUE (BAC PRO)</t>
  </si>
  <si>
    <t>ARTIS.&amp; MET.ART:MET.ENSEIGN SIGNA</t>
  </si>
  <si>
    <t>PLASTIQUES ET COMPOSITES (BAC PRO)</t>
  </si>
  <si>
    <t>PLASTIQUES ET COMPOSITES</t>
  </si>
  <si>
    <t>TECHNICIEN EN INSTALLATION DES SYSTEMES ENERGETIQUES ET CLIMATIQUES (BAC PRO)</t>
  </si>
  <si>
    <t>TECHN.INSTALL.SYST.ENERG.CLIMATIQ</t>
  </si>
  <si>
    <t>TECHNICIEN DE MAINTENANCE DES SYSTEMES ENERGETIQUES ET CLIMATIQUES (BAC PRO)</t>
  </si>
  <si>
    <t>TECHN. MAINT. SYST.ENERG.CLIMATIQ</t>
  </si>
  <si>
    <t>ARTISANAT ET METIERS D'ART OPTION MARCHANDISAGE VISUEL (BAC PRO)</t>
  </si>
  <si>
    <t>ARTIS. &amp; M.ART:MARCHANDISAGE VIS.</t>
  </si>
  <si>
    <t>TECHN. ETUDES BAT.A ETUDES &amp; ECO.</t>
  </si>
  <si>
    <t>TECHN. ETUDES BAT B ASSIST.ARCHI.</t>
  </si>
  <si>
    <t>TRAVAUX PUBLICS (BAC PRO)</t>
  </si>
  <si>
    <t>TRAVAUX PUBLICS</t>
  </si>
  <si>
    <t>TECHNICIEN GEOMETRE-TOPOGRAPHE (BAC PRO)</t>
  </si>
  <si>
    <t>TECHNICIEN GEOMETRE-TOPOGRAPHE</t>
  </si>
  <si>
    <t>ARTISANAT ET METIERS D'ART OPTION : ARTS DE LA PIERRE (BAC PRO)</t>
  </si>
  <si>
    <t>ARTISANAT &amp; MET.ART : ARTS PIERRE</t>
  </si>
  <si>
    <t>TECHNICIEN DU BATIMENT : ORGANISATION ET REALISATION DU GROS OEUVRE (BAC PRO)</t>
  </si>
  <si>
    <t>TECHNICIEN BAT. : ORG.REAL.GROS O</t>
  </si>
  <si>
    <t>INTERV. SUR PATRIMOINE BATI OPT.A</t>
  </si>
  <si>
    <t>INTERVENTIONS SUR LE PATRIMOINE BATI, OPTION B CHARPENTE (BAC PRO)</t>
  </si>
  <si>
    <t>INTERV. SUR PATRIMOINE BATI OPT.B</t>
  </si>
  <si>
    <t>INTERV. SUR PATRIMOINE BATI OPT.C</t>
  </si>
  <si>
    <t>METIERS ET ARTS DE LA PIERRE</t>
  </si>
  <si>
    <t>MENUISERIE ALUMINIUM-VERRE (BAC PRO)</t>
  </si>
  <si>
    <t>MENUISERIE ALUMINIUM-VERRE</t>
  </si>
  <si>
    <t>AMENAGEMENT ET FINITIONS DU BATIMENT (BAC PRO)</t>
  </si>
  <si>
    <t>AMENAGEMENT FINITION BATIMENT</t>
  </si>
  <si>
    <t>ARTISANAT ET METIERS D'ART OPTION : EBENISTE (BAC PRO)</t>
  </si>
  <si>
    <t>ARTISANAT &amp; MET.ART : EBENISTE</t>
  </si>
  <si>
    <t>TECHNICIEN CONSTRUCTEUR BOIS (BAC PRO)</t>
  </si>
  <si>
    <t>TECHNICIEN CONSTRUCTEUR BOIS</t>
  </si>
  <si>
    <t>TECHNICIEN MENUISIER AGENCEUR (BAC PRO)</t>
  </si>
  <si>
    <t>TECHNICIEN MENUISIER AGENCEUR</t>
  </si>
  <si>
    <t>TECHNICIEN DE SCIERIE (BAC PRO)</t>
  </si>
  <si>
    <t>TECHNICIEN DE SCIERIE</t>
  </si>
  <si>
    <t>TECHNICIEN DE FABRICATION BOIS ET MATERIAUX ASSOCIES (BAC PRO)</t>
  </si>
  <si>
    <t>TECHNIC.FAB.BOIS ET MATERX ASSOC.</t>
  </si>
  <si>
    <t>ETUDE ET REALISATION D'AGENCEMENT (BAC PRO)</t>
  </si>
  <si>
    <t>ETUDE ET REALISAT. D'AGENCEMENT</t>
  </si>
  <si>
    <t>METIERS DU PRESSING ET DE LA BLANCHISSERIE (BAC PRO)</t>
  </si>
  <si>
    <t>METIERS PRESSING BLANCHISSERIE</t>
  </si>
  <si>
    <t>ARTIS.&amp; MET.ART : TAPIS.D'AMEUBLT</t>
  </si>
  <si>
    <t>METIERS DE LA MODE - V</t>
  </si>
  <si>
    <t>METIERS DU CUIR : CHAUSSURES</t>
  </si>
  <si>
    <t>METIERS DU CUIR OPTION MAROQUINERIE (BAC PRO)</t>
  </si>
  <si>
    <t>METIERS DU CUIR : MAROQUINERIE</t>
  </si>
  <si>
    <t>METIERS DU CUIR OPTION SELLERIE GARNISSAGE (BAC PRO)</t>
  </si>
  <si>
    <t>MET. DU CUIR: SELLERIE GARNISSAGE</t>
  </si>
  <si>
    <t>PRODUCTIQUE MECANIQUE OPTION DECOLLETAGE (BAC PRO)</t>
  </si>
  <si>
    <t>PRODUCTIQ.MECA. OPT.DECOLLETAGE</t>
  </si>
  <si>
    <t>MICROTECHNIQUES (BAC PRO)</t>
  </si>
  <si>
    <t>MICROTECHNIQUES</t>
  </si>
  <si>
    <t>MAINTENANCE DES EQUIPEMENTS INDUSTRIELS (BAC PRO)</t>
  </si>
  <si>
    <t>MAINTENANCE EQUIPEMENTS INDUST.</t>
  </si>
  <si>
    <t>ELECTROMECANICIEN MARINE (BAC PRO)</t>
  </si>
  <si>
    <t>ELECTROMECANICIEN MARINE</t>
  </si>
  <si>
    <t>MAINTENANCE NAUTIQUE (BAC PRO)</t>
  </si>
  <si>
    <t>MAINTENANCE NAUTIQUE</t>
  </si>
  <si>
    <t>TECHNICIEN D'USINAGE (BAC PRO)</t>
  </si>
  <si>
    <t>TECHNICIEN D'USINAGE</t>
  </si>
  <si>
    <t>TECHNICIEN OUTILLEUR (BAC PRO)</t>
  </si>
  <si>
    <t>TECHNICIEN OUTILLEUR</t>
  </si>
  <si>
    <t>TECHNICIEN MODELEUR (BAC PRO)</t>
  </si>
  <si>
    <t>TECHNICIEN MODELEUR</t>
  </si>
  <si>
    <t>MAINT.MATERIELS OPT.A AGRICOLES</t>
  </si>
  <si>
    <t>MAINT.MATERIELS OPT.B TP MANUTEN.</t>
  </si>
  <si>
    <t>MAINTENANCE DES MATERIELS OPTION C PARCS ET JARDINS (BAC PRO)</t>
  </si>
  <si>
    <t>MAINT.MATER OPT.C PARCS JARDINS</t>
  </si>
  <si>
    <t>MAINT.VEHIC.OPTA VOIT.PARTICUL.</t>
  </si>
  <si>
    <t>MAINT.VEHIC.OPTB VEHIC.TRANS.ROUT</t>
  </si>
  <si>
    <t>MAINT.VEHIC.OPTC MOTOCYCLES</t>
  </si>
  <si>
    <t>MAINT.MATERIELS OPT.B TP MANUT.</t>
  </si>
  <si>
    <t>MAINT.MATERIELS OPT.C ESP. VERTS</t>
  </si>
  <si>
    <t>AERONAUTIQUE OPTION AVIONIQUE (BAC PRO)</t>
  </si>
  <si>
    <t>AERONAUTIQUE OPTION AVIONIQUE</t>
  </si>
  <si>
    <t>AERONAUTIQUE OPTION SYSTEMES</t>
  </si>
  <si>
    <t>AERONAUTIQUE OPTION STRUCTURE (BAC PRO)</t>
  </si>
  <si>
    <t>AERONAUTIQUE OPTION STRUCTURE</t>
  </si>
  <si>
    <t>AVIATION GENERALE</t>
  </si>
  <si>
    <t>OUVRAGES DU BATIMENT : METALLERIE (BAC PRO)</t>
  </si>
  <si>
    <t>OUVRAGES DU BATIMENT METALLERIE</t>
  </si>
  <si>
    <t>REPARATION DES CARROSSERIES (BAC PRO)</t>
  </si>
  <si>
    <t>REPARATION DES CARROSSERIES</t>
  </si>
  <si>
    <t>TECHNICIEN EN CHAUDRONNERIE INDUSTRIELLE (BAC PRO)</t>
  </si>
  <si>
    <t>TECH.CHAUDRONNERIE INDUSTRIELLE</t>
  </si>
  <si>
    <t>CONSTRUCTION DES CARROSSERIES (BAC PRO)</t>
  </si>
  <si>
    <t>CONSTRUCTION DES CARROSSERIES</t>
  </si>
  <si>
    <t>ELECTROTECHNIQUE ENERGIE EQUIPEMENTS COMMUNICANTS (BAC PRO)</t>
  </si>
  <si>
    <t>ELECTROTEC. ENERG. EQUIP.COMMUNIC</t>
  </si>
  <si>
    <t>SYSTEMES ELECTRONIQUES NUMERIQUES (BAC PRO)</t>
  </si>
  <si>
    <t>SYSTEMES ELECTRONIQUES NUMERIQUES</t>
  </si>
  <si>
    <t>TECHNICIEN DU FROID ET DU CONDITIONNEMENT D'AIR (BAC PRO)</t>
  </si>
  <si>
    <t>TECHNIC. FROID CONDITIONNEMT AIR</t>
  </si>
  <si>
    <t>METIERS ELECT. ENVIRON. CONNECTES</t>
  </si>
  <si>
    <t>SYST.NUM.OPT.A SURETE SECURITE</t>
  </si>
  <si>
    <t>SYST.NUM.OPT.B AUD.RES.EQUIP.DOM.</t>
  </si>
  <si>
    <t>SYST.NUM.OPT.C RES.INF.SYST.COMM.</t>
  </si>
  <si>
    <t>GESTION-ADMINISTRATION (BAC PRO)</t>
  </si>
  <si>
    <t>GESTION-ADMINISTRATION</t>
  </si>
  <si>
    <t>CONDUITE ET GESTION DES ENTREPRISES MARITIMES OPTION MARIN DE COMMERCE (BAC PRO)</t>
  </si>
  <si>
    <t>CGEM OPTION MARIN DE COMMERCE</t>
  </si>
  <si>
    <t>LOGISTIQUE (BAC PRO)</t>
  </si>
  <si>
    <t>LOGISTIQUE</t>
  </si>
  <si>
    <t>CONDUCT. TRANSP.ROUT.MARCHANDISES</t>
  </si>
  <si>
    <t>TRANSPORT (BAC PRO)</t>
  </si>
  <si>
    <t>TRANSPORT</t>
  </si>
  <si>
    <t>TRANSPORT FLUVIAL (BAC PRO)</t>
  </si>
  <si>
    <t>TRANSPORT FLUVIAL</t>
  </si>
  <si>
    <t>COMMERCE (BAC PRO)</t>
  </si>
  <si>
    <t>COMMERCE</t>
  </si>
  <si>
    <t>VENTE (PROSPECTION - NEGOCIATION - SUIVI DE CLIENTELE) (BAC PRO)</t>
  </si>
  <si>
    <t>VENTE (PROSPECT.NEGO.SUIV.CLIENT)</t>
  </si>
  <si>
    <t>POISSONNIER ECAILLER TRAITEUR (BAC PRO)</t>
  </si>
  <si>
    <t>POISSONNIER ECAILLER TRAITEUR</t>
  </si>
  <si>
    <t>ACCUEIL - RELATION CLIENTS ET USAGERS (BAC PRO)</t>
  </si>
  <si>
    <t>ACCUEIL -RELATION CLIENTS USAGERS</t>
  </si>
  <si>
    <t>FACONNAGE DE PRODUITS IMPRIMES, ROUTAGE (BAC PRO)</t>
  </si>
  <si>
    <t>FACONNAGE PRODTS IMPRIMES ROUTAGE</t>
  </si>
  <si>
    <t>REAL.PR.IMPR.PLURI.OPTA.PR.GRAPH.</t>
  </si>
  <si>
    <t>REAL.PR.IMPR.PLURI.OPTB.PR.IMPR.</t>
  </si>
  <si>
    <t>ART.&amp; MET.ART:COM.VIS.VIS.PLURI-M</t>
  </si>
  <si>
    <t>PHOTOGRAPHIE (BAC PRO)</t>
  </si>
  <si>
    <t>PHOTOGRAPHIE</t>
  </si>
  <si>
    <t>SERVICES DE PROXIMITE ET VIE LOCALE (BAC PRO)</t>
  </si>
  <si>
    <t>SERVICES DE PROXIMITE  VIE LOCALE</t>
  </si>
  <si>
    <t>ACC.SOINS-S.PERS. OPT.A DOMICILE</t>
  </si>
  <si>
    <t>ACC.SOINS-S.PERS. OPT.EN STRUCTUR</t>
  </si>
  <si>
    <t>OPTIQUE LUNETTERIE (BAC PRO)</t>
  </si>
  <si>
    <t>OPTIQUE LUNETTERIE</t>
  </si>
  <si>
    <t>PROTHESE DENTAIRE (BAC PRO)</t>
  </si>
  <si>
    <t>PROTHESE DENTAIRE</t>
  </si>
  <si>
    <t>TECHNICIEN EN APPAREILLAGE ORTHOPEDIQUE (BAC PRO)</t>
  </si>
  <si>
    <t>TECHNICIEN APPAREIL. ORTHOPEDIQUE</t>
  </si>
  <si>
    <t>COMMERCIALISATION ET SERVICES EN RESTAURATION (BAC PRO)</t>
  </si>
  <si>
    <t>COMMERC. SERVICES EN RESTAURATION</t>
  </si>
  <si>
    <t>ESTHETIQUE COSMETIQUE PARFUMERIE</t>
  </si>
  <si>
    <t>PERRUQUIER POSTICHEUR (BAC PRO)</t>
  </si>
  <si>
    <t>PERRUQUIER POSTICHEUR</t>
  </si>
  <si>
    <t>GESTION DES POLLUTIONS ET PROTECTION DE L'ENVIRONNEMENT (BAC PRO)</t>
  </si>
  <si>
    <t>GEST. POLLUTIONS PROTEC. ENVIRON.</t>
  </si>
  <si>
    <t>HYGIENE, PROPRETE, STERILISATION (BAC PRO)</t>
  </si>
  <si>
    <t>HYGIENE PROPRETE STERILISATION</t>
  </si>
  <si>
    <t>TECHNIQUES D'INTERVENTIONS SUR INSTALLATIONS NUCLEAIRES (BAC PRO)</t>
  </si>
  <si>
    <t>TECHN.D'INTERV.SUR INSTALL. NUCL.</t>
  </si>
  <si>
    <t>METIERS DE LA SECURITE</t>
  </si>
  <si>
    <t>AGRO-EQUIPEMENT</t>
  </si>
  <si>
    <t>CGEA SYST DOMINANTE CULTURES</t>
  </si>
  <si>
    <t>CONDUITE ET GESTION DE L'EXPLOITATION AGRICOLE CGEA SPE VIGNE ET VIN (BAC PRO AG)</t>
  </si>
  <si>
    <t>CGEA VIGNE ET VIN</t>
  </si>
  <si>
    <t>PRODUCTIONS HORTICOLES</t>
  </si>
  <si>
    <t>TECHN CONSEIL DE VENTE ANIMALERIE</t>
  </si>
  <si>
    <t>PRODUCTIONS AQUACOLES (BAC PRO AG)</t>
  </si>
  <si>
    <t>PROD-AQUACOLES</t>
  </si>
  <si>
    <t>CGEA SYST DOMINANTE ELEVAGE</t>
  </si>
  <si>
    <t>CONDUITE ET GESTION D'UNE ENTREPRISE DU SECTEUR CANIN ET FELIN (BAC PRO AG)</t>
  </si>
  <si>
    <t>COND GEST ENTR CANIN ET FELIN</t>
  </si>
  <si>
    <t>COND GEST ENTR HIPPIQUE</t>
  </si>
  <si>
    <t>TECHNICIEN EN EXPERIMENTATION ANIMALE (BAC PRO AG)</t>
  </si>
  <si>
    <t>TECH EXPE ANIMALE</t>
  </si>
  <si>
    <t>GEST MILIEUX NATURELS FAUNE</t>
  </si>
  <si>
    <t>FORET</t>
  </si>
  <si>
    <t>AMENAGEMENTS PAYSAGERS</t>
  </si>
  <si>
    <t>TEC CONS VTE PROD DES JARDINS</t>
  </si>
  <si>
    <t>LABORATOIRE CONTROLE QUALITE (BAC PRO AG)</t>
  </si>
  <si>
    <t>LABORATOIRE CONTROLE QUALITE</t>
  </si>
  <si>
    <t>TECHNICIEN CONSEIL VENTE EN ALIMENTATION SPE VINS ET SPIRITUEUX (BAC PRO AG)</t>
  </si>
  <si>
    <t>TEC CONS VTE ALIMENTATION VINS SP</t>
  </si>
  <si>
    <t>TEC CONS VTE ALIMENTATION P.ALIM</t>
  </si>
  <si>
    <t>SERVICES AUX PERSONNES ET AUX TERRITOIRES (BAC PRO AG)</t>
  </si>
  <si>
    <t>SERV PERS TERRIT</t>
  </si>
  <si>
    <t>NOM ELEVE 1</t>
  </si>
  <si>
    <t>PRENOM ELEVE 1</t>
  </si>
  <si>
    <t>ETABLISSEMENT 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</si>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</sst>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44546A"/>
      <name val="Calibri"/>
      <family val="2"/>
      <scheme val="minor"/>
    </font>
    <font>
      <sz val="10"/>
      <color rgb="FF44546A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1F33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Fill="1"/>
    <xf numFmtId="0" fontId="0" fillId="4" borderId="32" xfId="0" applyFill="1" applyBorder="1" applyAlignment="1" applyProtection="1">
      <alignment horizontal="center" vertical="center"/>
      <protection locked="0"/>
    </xf>
    <xf numFmtId="0" fontId="15" fillId="6" borderId="33" xfId="0" applyFont="1" applyFill="1" applyBorder="1" applyAlignment="1" applyProtection="1">
      <alignment horizontal="center" vertical="center"/>
      <protection locked="0"/>
    </xf>
    <xf numFmtId="0" fontId="15" fillId="6" borderId="34" xfId="0" applyFont="1" applyFill="1" applyBorder="1" applyAlignment="1" applyProtection="1">
      <alignment horizontal="center" vertical="center"/>
      <protection locked="0"/>
    </xf>
    <xf numFmtId="0" fontId="15" fillId="6" borderId="35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Protection="1">
      <protection locked="0"/>
    </xf>
    <xf numFmtId="0" fontId="8" fillId="10" borderId="6" xfId="0" applyFont="1" applyFill="1" applyBorder="1" applyProtection="1">
      <protection locked="0"/>
    </xf>
    <xf numFmtId="0" fontId="8" fillId="10" borderId="42" xfId="0" applyFont="1" applyFill="1" applyBorder="1" applyProtection="1">
      <protection locked="0"/>
    </xf>
    <xf numFmtId="0" fontId="8" fillId="10" borderId="7" xfId="0" applyFont="1" applyFill="1" applyBorder="1" applyProtection="1">
      <protection locked="0"/>
    </xf>
    <xf numFmtId="0" fontId="8" fillId="10" borderId="0" xfId="0" applyFont="1" applyFill="1" applyBorder="1" applyProtection="1">
      <protection locked="0"/>
    </xf>
    <xf numFmtId="0" fontId="8" fillId="10" borderId="43" xfId="0" applyFont="1" applyFill="1" applyBorder="1" applyProtection="1">
      <protection locked="0"/>
    </xf>
    <xf numFmtId="0" fontId="8" fillId="10" borderId="39" xfId="0" applyFont="1" applyFill="1" applyBorder="1" applyProtection="1">
      <protection locked="0"/>
    </xf>
    <xf numFmtId="0" fontId="8" fillId="10" borderId="1" xfId="0" applyFont="1" applyFill="1" applyBorder="1" applyProtection="1">
      <protection locked="0"/>
    </xf>
    <xf numFmtId="0" fontId="8" fillId="10" borderId="44" xfId="0" applyFont="1" applyFill="1" applyBorder="1" applyProtection="1"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9" fillId="15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/>
    <xf numFmtId="0" fontId="0" fillId="16" borderId="2" xfId="0" applyNumberFormat="1" applyFill="1" applyBorder="1" applyAlignment="1">
      <alignment horizontal="left" vertical="top" wrapText="1"/>
    </xf>
    <xf numFmtId="0" fontId="0" fillId="16" borderId="2" xfId="0" applyNumberForma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center" vertical="center" wrapText="1"/>
    </xf>
    <xf numFmtId="0" fontId="8" fillId="16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0" fillId="0" borderId="2" xfId="0" applyNumberFormat="1" applyFill="1" applyBorder="1"/>
    <xf numFmtId="0" fontId="0" fillId="0" borderId="2" xfId="0" applyNumberForma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wrapText="1"/>
    </xf>
    <xf numFmtId="0" fontId="0" fillId="16" borderId="2" xfId="0" applyNumberFormat="1" applyFill="1" applyBorder="1" applyAlignment="1">
      <alignment wrapText="1"/>
    </xf>
    <xf numFmtId="0" fontId="0" fillId="16" borderId="2" xfId="0" applyNumberFormat="1" applyFill="1" applyBorder="1"/>
    <xf numFmtId="0" fontId="0" fillId="0" borderId="3" xfId="0" applyNumberFormat="1" applyFill="1" applyBorder="1" applyAlignment="1">
      <alignment wrapText="1"/>
    </xf>
    <xf numFmtId="0" fontId="12" fillId="8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14" borderId="2" xfId="0" applyFont="1" applyFill="1" applyBorder="1" applyAlignment="1" applyProtection="1">
      <alignment horizontal="center" vertical="center"/>
    </xf>
    <xf numFmtId="0" fontId="12" fillId="8" borderId="8" xfId="0" applyFont="1" applyFill="1" applyBorder="1" applyAlignment="1" applyProtection="1">
      <alignment horizontal="left" vertical="center"/>
    </xf>
    <xf numFmtId="164" fontId="0" fillId="14" borderId="2" xfId="0" applyNumberForma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Protection="1"/>
    <xf numFmtId="49" fontId="1" fillId="0" borderId="0" xfId="0" applyNumberFormat="1" applyFont="1" applyAlignment="1" applyProtection="1"/>
    <xf numFmtId="0" fontId="0" fillId="5" borderId="10" xfId="0" applyFill="1" applyBorder="1" applyProtection="1"/>
    <xf numFmtId="0" fontId="0" fillId="5" borderId="11" xfId="0" applyFill="1" applyBorder="1" applyProtection="1"/>
    <xf numFmtId="0" fontId="0" fillId="5" borderId="28" xfId="0" applyFill="1" applyBorder="1" applyProtection="1"/>
    <xf numFmtId="0" fontId="17" fillId="10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10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17" xfId="0" applyFont="1" applyBorder="1" applyAlignment="1" applyProtection="1"/>
    <xf numFmtId="0" fontId="2" fillId="0" borderId="18" xfId="0" applyFont="1" applyBorder="1" applyAlignment="1" applyProtection="1"/>
    <xf numFmtId="0" fontId="2" fillId="0" borderId="33" xfId="0" applyFont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10" fontId="11" fillId="0" borderId="0" xfId="0" applyNumberFormat="1" applyFont="1" applyAlignment="1" applyProtection="1">
      <alignment horizontal="center" vertical="center"/>
    </xf>
    <xf numFmtId="10" fontId="0" fillId="0" borderId="0" xfId="0" applyNumberFormat="1" applyProtection="1"/>
    <xf numFmtId="9" fontId="0" fillId="0" borderId="0" xfId="0" applyNumberFormat="1" applyProtection="1"/>
    <xf numFmtId="164" fontId="0" fillId="0" borderId="0" xfId="0" applyNumberFormat="1" applyProtection="1"/>
    <xf numFmtId="0" fontId="2" fillId="0" borderId="20" xfId="0" applyFont="1" applyBorder="1" applyAlignment="1" applyProtection="1"/>
    <xf numFmtId="0" fontId="2" fillId="0" borderId="2" xfId="0" applyFont="1" applyBorder="1" applyAlignment="1" applyProtection="1"/>
    <xf numFmtId="0" fontId="2" fillId="0" borderId="34" xfId="0" applyFont="1" applyBorder="1" applyAlignment="1" applyProtection="1"/>
    <xf numFmtId="164" fontId="11" fillId="0" borderId="0" xfId="0" applyNumberFormat="1" applyFont="1" applyAlignment="1" applyProtection="1">
      <alignment horizontal="center" vertical="center"/>
    </xf>
    <xf numFmtId="0" fontId="2" fillId="0" borderId="24" xfId="0" applyFont="1" applyBorder="1" applyAlignment="1" applyProtection="1"/>
    <xf numFmtId="0" fontId="2" fillId="0" borderId="25" xfId="0" applyFont="1" applyBorder="1" applyAlignment="1" applyProtection="1"/>
    <xf numFmtId="0" fontId="2" fillId="0" borderId="35" xfId="0" applyFont="1" applyBorder="1" applyAlignment="1" applyProtection="1"/>
    <xf numFmtId="0" fontId="0" fillId="5" borderId="0" xfId="0" applyFill="1" applyBorder="1" applyProtection="1"/>
    <xf numFmtId="9" fontId="1" fillId="0" borderId="0" xfId="0" applyNumberFormat="1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/>
    <xf numFmtId="0" fontId="2" fillId="0" borderId="50" xfId="0" applyFont="1" applyFill="1" applyBorder="1" applyAlignment="1" applyProtection="1"/>
    <xf numFmtId="0" fontId="0" fillId="0" borderId="15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8" borderId="0" xfId="0" applyFill="1" applyProtection="1"/>
    <xf numFmtId="0" fontId="0" fillId="5" borderId="23" xfId="0" applyFill="1" applyBorder="1" applyProtection="1"/>
    <xf numFmtId="0" fontId="0" fillId="0" borderId="0" xfId="0" applyBorder="1" applyAlignment="1" applyProtection="1"/>
    <xf numFmtId="0" fontId="7" fillId="7" borderId="10" xfId="0" applyFont="1" applyFill="1" applyBorder="1" applyAlignment="1" applyProtection="1">
      <alignment vertical="center" wrapText="1"/>
    </xf>
    <xf numFmtId="0" fontId="0" fillId="7" borderId="11" xfId="0" applyFill="1" applyBorder="1" applyProtection="1"/>
    <xf numFmtId="0" fontId="0" fillId="7" borderId="28" xfId="0" applyFill="1" applyBorder="1" applyAlignment="1" applyProtection="1"/>
    <xf numFmtId="0" fontId="1" fillId="7" borderId="10" xfId="0" applyFont="1" applyFill="1" applyBorder="1" applyProtection="1"/>
    <xf numFmtId="0" fontId="0" fillId="7" borderId="0" xfId="0" applyFill="1" applyBorder="1" applyProtection="1"/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8" borderId="2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0" fillId="2" borderId="11" xfId="0" applyFill="1" applyBorder="1" applyProtection="1"/>
    <xf numFmtId="0" fontId="17" fillId="10" borderId="1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13" borderId="0" xfId="0" applyFill="1" applyProtection="1"/>
    <xf numFmtId="0" fontId="0" fillId="7" borderId="0" xfId="0" applyFill="1" applyProtection="1"/>
    <xf numFmtId="0" fontId="0" fillId="11" borderId="0" xfId="0" applyFill="1" applyProtection="1"/>
    <xf numFmtId="0" fontId="1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10" fontId="0" fillId="0" borderId="0" xfId="0" applyNumberFormat="1" applyFill="1" applyBorder="1" applyProtection="1"/>
    <xf numFmtId="0" fontId="0" fillId="12" borderId="0" xfId="0" applyFill="1" applyProtection="1"/>
    <xf numFmtId="0" fontId="18" fillId="1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8" fillId="0" borderId="0" xfId="0" applyFont="1" applyFill="1" applyProtection="1"/>
    <xf numFmtId="0" fontId="0" fillId="0" borderId="0" xfId="0" applyAlignment="1" applyProtection="1">
      <alignment horizont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1" xfId="0" applyFont="1" applyFill="1" applyBorder="1" applyAlignment="1" applyProtection="1">
      <alignment horizontal="center" vertical="center" textRotation="90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9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textRotation="90" wrapText="1"/>
    </xf>
    <xf numFmtId="0" fontId="4" fillId="7" borderId="15" xfId="0" applyFont="1" applyFill="1" applyBorder="1" applyAlignment="1" applyProtection="1">
      <alignment horizontal="center" vertical="center" textRotation="90" wrapText="1"/>
    </xf>
    <xf numFmtId="0" fontId="4" fillId="7" borderId="21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2" fillId="8" borderId="2" xfId="0" applyFont="1" applyFill="1" applyBorder="1" applyAlignment="1" applyProtection="1">
      <alignment horizontal="center" vertical="center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49" fontId="12" fillId="7" borderId="2" xfId="0" applyNumberFormat="1" applyFont="1" applyFill="1" applyBorder="1" applyAlignment="1" applyProtection="1">
      <alignment horizontal="center" vertical="center"/>
    </xf>
    <xf numFmtId="0" fontId="12" fillId="7" borderId="2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textRotation="90" wrapText="1"/>
    </xf>
    <xf numFmtId="0" fontId="4" fillId="2" borderId="15" xfId="0" applyFont="1" applyFill="1" applyBorder="1" applyAlignment="1" applyProtection="1">
      <alignment horizontal="center" vertical="center" textRotation="90" wrapText="1"/>
    </xf>
    <xf numFmtId="0" fontId="4" fillId="2" borderId="21" xfId="0" applyFont="1" applyFill="1" applyBorder="1" applyAlignment="1" applyProtection="1">
      <alignment horizontal="center" vertical="center" textRotation="90" wrapText="1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0" fillId="6" borderId="37" xfId="0" applyFill="1" applyBorder="1" applyAlignment="1" applyProtection="1">
      <alignment horizontal="center" vertical="top" wrapText="1"/>
    </xf>
    <xf numFmtId="0" fontId="0" fillId="6" borderId="38" xfId="0" applyFill="1" applyBorder="1" applyAlignment="1" applyProtection="1">
      <alignment horizontal="center" vertical="top" wrapText="1"/>
    </xf>
    <xf numFmtId="0" fontId="0" fillId="6" borderId="41" xfId="0" applyFill="1" applyBorder="1" applyAlignment="1" applyProtection="1">
      <alignment horizontal="center" vertical="top" wrapText="1"/>
    </xf>
    <xf numFmtId="0" fontId="0" fillId="6" borderId="46" xfId="0" applyFill="1" applyBorder="1" applyAlignment="1" applyProtection="1">
      <alignment horizontal="center" vertical="top" wrapText="1"/>
    </xf>
    <xf numFmtId="0" fontId="0" fillId="6" borderId="4" xfId="0" applyFill="1" applyBorder="1" applyAlignment="1" applyProtection="1">
      <alignment horizontal="center" vertical="top" wrapText="1"/>
    </xf>
    <xf numFmtId="0" fontId="0" fillId="6" borderId="9" xfId="0" applyFill="1" applyBorder="1" applyAlignment="1" applyProtection="1">
      <alignment horizontal="center" vertical="top" wrapText="1"/>
    </xf>
    <xf numFmtId="0" fontId="0" fillId="6" borderId="36" xfId="0" applyFill="1" applyBorder="1" applyAlignment="1" applyProtection="1">
      <alignment horizontal="center" vertical="top" wrapText="1"/>
    </xf>
    <xf numFmtId="0" fontId="0" fillId="6" borderId="45" xfId="0" applyFill="1" applyBorder="1" applyAlignment="1" applyProtection="1">
      <alignment horizontal="center" vertical="top" wrapText="1"/>
    </xf>
    <xf numFmtId="0" fontId="0" fillId="6" borderId="40" xfId="0" applyFill="1" applyBorder="1" applyAlignment="1" applyProtection="1">
      <alignment horizontal="center" vertical="top" wrapText="1"/>
    </xf>
    <xf numFmtId="0" fontId="9" fillId="6" borderId="37" xfId="0" applyFont="1" applyFill="1" applyBorder="1" applyAlignment="1" applyProtection="1">
      <alignment horizontal="left" vertical="top" wrapText="1"/>
    </xf>
    <xf numFmtId="0" fontId="9" fillId="6" borderId="38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center" textRotation="90" wrapText="1"/>
    </xf>
    <xf numFmtId="0" fontId="8" fillId="10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textRotation="90" wrapText="1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7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31F336"/>
      <color rgb="FF66FF33"/>
      <color rgb="FF5AE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20411</xdr:rowOff>
    </xdr:from>
    <xdr:to>
      <xdr:col>14</xdr:col>
      <xdr:colOff>320981</xdr:colOff>
      <xdr:row>3</xdr:row>
      <xdr:rowOff>14287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20411"/>
          <a:ext cx="810838" cy="932769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31</xdr:row>
      <xdr:rowOff>101202</xdr:rowOff>
    </xdr:from>
    <xdr:to>
      <xdr:col>14</xdr:col>
      <xdr:colOff>342824</xdr:colOff>
      <xdr:row>34</xdr:row>
      <xdr:rowOff>154780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8609" y="9405936"/>
          <a:ext cx="902418" cy="1059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showWhiteSpace="0" view="pageLayout" topLeftCell="C4" zoomScale="160" zoomScaleNormal="80" zoomScalePageLayoutView="160" workbookViewId="0">
      <selection activeCell="AL12" sqref="AL12"/>
    </sheetView>
  </sheetViews>
  <sheetFormatPr baseColWidth="10" defaultColWidth="11.42578125" defaultRowHeight="15" x14ac:dyDescent="0.25"/>
  <cols>
    <col min="1" max="1" width="8.7109375" style="36" customWidth="1"/>
    <col min="2" max="2" width="13" style="36" customWidth="1"/>
    <col min="3" max="3" width="7.28515625" style="36" customWidth="1"/>
    <col min="4" max="4" width="6.5703125" style="36" customWidth="1"/>
    <col min="5" max="5" width="7.7109375" style="36" customWidth="1"/>
    <col min="6" max="6" width="6.5703125" style="36" customWidth="1"/>
    <col min="7" max="7" width="6.7109375" style="36" customWidth="1"/>
    <col min="8" max="8" width="7.42578125" style="36" customWidth="1"/>
    <col min="9" max="9" width="6.85546875" style="36" customWidth="1"/>
    <col min="10" max="10" width="7.140625" style="36" customWidth="1"/>
    <col min="11" max="11" width="3.28515625" style="36" customWidth="1"/>
    <col min="12" max="12" width="3" style="36" customWidth="1"/>
    <col min="13" max="13" width="3.85546875" style="36" customWidth="1"/>
    <col min="14" max="14" width="3.5703125" style="36" customWidth="1"/>
    <col min="15" max="15" width="6.7109375" style="36" customWidth="1"/>
    <col min="16" max="16" width="9.85546875" style="43" hidden="1" customWidth="1"/>
    <col min="17" max="17" width="15.7109375" style="43" hidden="1" customWidth="1"/>
    <col min="18" max="18" width="6.7109375" style="36" hidden="1" customWidth="1"/>
    <col min="19" max="19" width="11.7109375" style="36" hidden="1" customWidth="1"/>
    <col min="20" max="20" width="7.28515625" style="36" hidden="1" customWidth="1"/>
    <col min="21" max="21" width="9.5703125" style="36" hidden="1" customWidth="1"/>
    <col min="22" max="22" width="6.85546875" style="36" hidden="1" customWidth="1"/>
    <col min="23" max="23" width="11.7109375" style="36" hidden="1" customWidth="1"/>
    <col min="24" max="24" width="4.85546875" style="36" hidden="1" customWidth="1"/>
    <col min="25" max="25" width="12.5703125" style="36" hidden="1" customWidth="1"/>
    <col min="26" max="26" width="10.28515625" style="36" hidden="1" customWidth="1"/>
    <col min="27" max="27" width="8.7109375" style="36" hidden="1" customWidth="1"/>
    <col min="28" max="28" width="4.85546875" style="36" hidden="1" customWidth="1"/>
    <col min="29" max="29" width="9.28515625" style="36" hidden="1" customWidth="1"/>
    <col min="30" max="33" width="4.85546875" style="36" hidden="1" customWidth="1"/>
    <col min="34" max="34" width="7.42578125" style="36" hidden="1" customWidth="1"/>
    <col min="35" max="35" width="4.85546875" style="36" hidden="1" customWidth="1"/>
    <col min="36" max="36" width="10.7109375" style="36" customWidth="1"/>
    <col min="37" max="97" width="4.85546875" style="36" customWidth="1"/>
    <col min="98" max="16384" width="11.42578125" style="36"/>
  </cols>
  <sheetData>
    <row r="1" spans="1:36" ht="25.15" customHeight="1" x14ac:dyDescent="0.25">
      <c r="A1" s="34" t="s">
        <v>0</v>
      </c>
      <c r="B1" s="175" t="s">
        <v>724</v>
      </c>
      <c r="C1" s="175"/>
      <c r="D1" s="141" t="s">
        <v>1</v>
      </c>
      <c r="E1" s="141"/>
      <c r="F1" s="175" t="s">
        <v>726</v>
      </c>
      <c r="G1" s="175"/>
      <c r="H1" s="175"/>
      <c r="I1" s="175"/>
      <c r="J1" s="175"/>
      <c r="K1" s="175"/>
      <c r="L1" s="35"/>
      <c r="M1" s="35"/>
      <c r="N1" s="35"/>
      <c r="O1" s="35"/>
      <c r="P1" s="114" t="s">
        <v>48</v>
      </c>
      <c r="Q1" s="114"/>
      <c r="R1" s="114"/>
      <c r="S1" s="114"/>
      <c r="T1" s="174" t="s">
        <v>46</v>
      </c>
      <c r="V1" s="172" t="s">
        <v>47</v>
      </c>
      <c r="Y1" s="37" t="s">
        <v>55</v>
      </c>
    </row>
    <row r="2" spans="1:36" ht="25.15" customHeight="1" x14ac:dyDescent="0.25">
      <c r="A2" s="38" t="s">
        <v>2</v>
      </c>
      <c r="B2" s="177" t="s">
        <v>725</v>
      </c>
      <c r="C2" s="177"/>
      <c r="D2" s="141" t="s">
        <v>31</v>
      </c>
      <c r="E2" s="141"/>
      <c r="F2" s="176" t="s">
        <v>663</v>
      </c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T2" s="174"/>
      <c r="V2" s="172"/>
      <c r="Y2" s="39">
        <f>(Y8*0.95)+(Y10*0.05)+(Y12*1)+(Y14*1)</f>
        <v>107.0975625</v>
      </c>
    </row>
    <row r="3" spans="1:36" ht="25.15" customHeight="1" x14ac:dyDescent="0.25">
      <c r="A3" s="138" t="s">
        <v>24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35"/>
      <c r="M3" s="35"/>
      <c r="N3" s="35"/>
      <c r="O3" s="35"/>
      <c r="P3" s="35"/>
      <c r="Q3" s="35"/>
      <c r="T3" s="174"/>
      <c r="V3" s="172"/>
      <c r="Y3" s="40"/>
      <c r="Z3" s="40"/>
      <c r="AA3" s="40"/>
      <c r="AB3" s="40"/>
      <c r="AC3" s="40"/>
    </row>
    <row r="4" spans="1:36" s="43" customFormat="1" ht="7.9" customHeight="1" thickBot="1" x14ac:dyDescent="0.3">
      <c r="A4" s="41"/>
      <c r="B4" s="35"/>
      <c r="C4" s="3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T4" s="174"/>
      <c r="V4" s="172"/>
    </row>
    <row r="5" spans="1:36" ht="18" customHeight="1" thickBot="1" x14ac:dyDescent="0.3">
      <c r="A5" s="44" t="s">
        <v>49</v>
      </c>
      <c r="B5" s="45"/>
      <c r="C5" s="45" t="s">
        <v>50</v>
      </c>
      <c r="D5" s="46"/>
      <c r="E5" s="46"/>
      <c r="F5" s="45" t="s">
        <v>51</v>
      </c>
      <c r="G5" s="46"/>
      <c r="H5" s="46"/>
      <c r="I5" s="46"/>
      <c r="J5" s="45" t="s">
        <v>52</v>
      </c>
      <c r="K5" s="46"/>
      <c r="L5" s="46"/>
      <c r="M5" s="46"/>
      <c r="N5" s="46"/>
      <c r="O5" s="47"/>
      <c r="P5" s="41"/>
      <c r="Q5" s="41"/>
      <c r="R5" s="48"/>
      <c r="T5" s="174"/>
      <c r="V5" s="172"/>
      <c r="Y5" s="49"/>
      <c r="Z5" s="49"/>
      <c r="AA5" s="49"/>
      <c r="AB5" s="49"/>
      <c r="AC5" s="49"/>
      <c r="AD5" s="49"/>
    </row>
    <row r="6" spans="1:36" ht="18" customHeight="1" thickBot="1" x14ac:dyDescent="0.3">
      <c r="A6" s="50"/>
      <c r="B6" s="51"/>
      <c r="C6" s="52"/>
      <c r="D6" s="52"/>
      <c r="E6" s="52"/>
      <c r="F6" s="52"/>
      <c r="G6" s="52"/>
      <c r="H6" s="52"/>
      <c r="I6" s="52"/>
      <c r="J6" s="53" t="str">
        <f>IF((U11+W11)=2,"Validé","NV")</f>
        <v>Validé</v>
      </c>
      <c r="K6" s="54">
        <v>1</v>
      </c>
      <c r="L6" s="55">
        <v>2</v>
      </c>
      <c r="M6" s="56">
        <v>3</v>
      </c>
      <c r="N6" s="57">
        <v>4</v>
      </c>
      <c r="O6" s="58" t="s">
        <v>45</v>
      </c>
      <c r="P6" s="59">
        <v>0.125</v>
      </c>
      <c r="Q6" s="48">
        <f>106*P6</f>
        <v>13.25</v>
      </c>
      <c r="S6" s="36">
        <f>(Q6/R11)*S11</f>
        <v>8.28125</v>
      </c>
      <c r="T6" s="174"/>
      <c r="V6" s="172"/>
      <c r="Y6" s="60" t="str">
        <f>IF(U45&gt;=6,IF(V45&gt;=13,IF(T49&gt;0,"FAVORABLE","xxxxxxxxxx"),"xxxxxxxxxx"),"xxxxxxxxxx")</f>
        <v>FAVORABLE</v>
      </c>
      <c r="AA6" s="61"/>
      <c r="AB6" s="61"/>
      <c r="AC6" s="61"/>
      <c r="AD6" s="61"/>
    </row>
    <row r="7" spans="1:36" ht="26.85" customHeight="1" thickBot="1" x14ac:dyDescent="0.3">
      <c r="A7" s="120" t="s">
        <v>28</v>
      </c>
      <c r="B7" s="149" t="s">
        <v>19</v>
      </c>
      <c r="C7" s="142" t="s">
        <v>3</v>
      </c>
      <c r="D7" s="143"/>
      <c r="E7" s="143"/>
      <c r="F7" s="143"/>
      <c r="G7" s="143"/>
      <c r="H7" s="143"/>
      <c r="I7" s="143"/>
      <c r="J7" s="144"/>
      <c r="K7" s="62">
        <f t="shared" ref="K7:N22" si="0">$O7</f>
        <v>2</v>
      </c>
      <c r="L7" s="63">
        <f t="shared" si="0"/>
        <v>2</v>
      </c>
      <c r="M7" s="63">
        <f t="shared" si="0"/>
        <v>2</v>
      </c>
      <c r="N7" s="64">
        <f t="shared" si="0"/>
        <v>2</v>
      </c>
      <c r="O7" s="2">
        <v>2</v>
      </c>
      <c r="P7" s="65"/>
      <c r="Q7" s="65"/>
      <c r="R7" s="48"/>
      <c r="T7" s="36">
        <f>IF((O7&gt;=2),1)</f>
        <v>1</v>
      </c>
      <c r="V7" s="36" t="b">
        <f>IF((O7&gt;=3),1)</f>
        <v>0</v>
      </c>
      <c r="Y7" s="66" t="s">
        <v>54</v>
      </c>
      <c r="Z7" s="67"/>
      <c r="AA7" s="67"/>
      <c r="AI7" s="68"/>
      <c r="AJ7" s="69"/>
    </row>
    <row r="8" spans="1:36" ht="26.85" customHeight="1" thickBot="1" x14ac:dyDescent="0.3">
      <c r="A8" s="121"/>
      <c r="B8" s="150"/>
      <c r="C8" s="132" t="s">
        <v>4</v>
      </c>
      <c r="D8" s="133"/>
      <c r="E8" s="133"/>
      <c r="F8" s="133"/>
      <c r="G8" s="133"/>
      <c r="H8" s="133"/>
      <c r="I8" s="133"/>
      <c r="J8" s="134"/>
      <c r="K8" s="70">
        <f>$O8</f>
        <v>3</v>
      </c>
      <c r="L8" s="71">
        <f t="shared" si="0"/>
        <v>3</v>
      </c>
      <c r="M8" s="71">
        <f t="shared" si="0"/>
        <v>3</v>
      </c>
      <c r="N8" s="72">
        <f t="shared" si="0"/>
        <v>3</v>
      </c>
      <c r="O8" s="2">
        <v>3</v>
      </c>
      <c r="P8" s="65"/>
      <c r="Q8" s="65"/>
      <c r="R8" s="48"/>
      <c r="T8" s="36">
        <f t="shared" ref="T8:T43" si="1">IF((O8&gt;=2),1)</f>
        <v>1</v>
      </c>
      <c r="V8" s="36">
        <f t="shared" ref="V8:V30" si="2">IF((O8&gt;=3),1)</f>
        <v>1</v>
      </c>
      <c r="Y8" s="73">
        <f>S6+S12+S17+S22+S27+S37+R46+Y14</f>
        <v>91.023749999999993</v>
      </c>
      <c r="AA8" s="67"/>
      <c r="AI8" s="68"/>
      <c r="AJ8" s="69"/>
    </row>
    <row r="9" spans="1:36" ht="26.85" customHeight="1" thickBot="1" x14ac:dyDescent="0.3">
      <c r="A9" s="121"/>
      <c r="B9" s="150"/>
      <c r="C9" s="132" t="s">
        <v>5</v>
      </c>
      <c r="D9" s="133"/>
      <c r="E9" s="133"/>
      <c r="F9" s="133"/>
      <c r="G9" s="133"/>
      <c r="H9" s="133"/>
      <c r="I9" s="133"/>
      <c r="J9" s="134"/>
      <c r="K9" s="70">
        <f t="shared" ref="K9:K30" si="3">$O9</f>
        <v>3</v>
      </c>
      <c r="L9" s="71">
        <f t="shared" si="0"/>
        <v>3</v>
      </c>
      <c r="M9" s="71">
        <f t="shared" si="0"/>
        <v>3</v>
      </c>
      <c r="N9" s="72">
        <f t="shared" si="0"/>
        <v>3</v>
      </c>
      <c r="O9" s="2">
        <v>3</v>
      </c>
      <c r="P9" s="65"/>
      <c r="Q9" s="65"/>
      <c r="R9" s="48"/>
      <c r="T9" s="36">
        <f t="shared" si="1"/>
        <v>1</v>
      </c>
      <c r="V9" s="36">
        <f t="shared" si="2"/>
        <v>1</v>
      </c>
      <c r="Y9" s="67" t="s">
        <v>56</v>
      </c>
      <c r="Z9" s="67"/>
      <c r="AA9" s="67"/>
      <c r="AI9" s="68"/>
      <c r="AJ9" s="69"/>
    </row>
    <row r="10" spans="1:36" ht="26.85" customHeight="1" thickBot="1" x14ac:dyDescent="0.3">
      <c r="A10" s="121"/>
      <c r="B10" s="151"/>
      <c r="C10" s="125" t="s">
        <v>6</v>
      </c>
      <c r="D10" s="126"/>
      <c r="E10" s="126"/>
      <c r="F10" s="126"/>
      <c r="G10" s="126"/>
      <c r="H10" s="126"/>
      <c r="I10" s="126"/>
      <c r="J10" s="127"/>
      <c r="K10" s="74">
        <f t="shared" si="3"/>
        <v>2</v>
      </c>
      <c r="L10" s="75">
        <f t="shared" si="0"/>
        <v>2</v>
      </c>
      <c r="M10" s="75">
        <f t="shared" si="0"/>
        <v>2</v>
      </c>
      <c r="N10" s="76">
        <f t="shared" si="0"/>
        <v>2</v>
      </c>
      <c r="O10" s="2">
        <v>2</v>
      </c>
      <c r="P10" s="65"/>
      <c r="Q10" s="65"/>
      <c r="R10" s="48"/>
      <c r="T10" s="36">
        <f t="shared" si="1"/>
        <v>1</v>
      </c>
      <c r="V10" s="36" t="b">
        <f t="shared" si="2"/>
        <v>0</v>
      </c>
      <c r="Y10" s="69">
        <v>12.5</v>
      </c>
      <c r="Z10" s="67"/>
      <c r="AA10" s="67"/>
      <c r="AI10" s="68"/>
      <c r="AJ10" s="69"/>
    </row>
    <row r="11" spans="1:36" ht="14.45" customHeight="1" thickBot="1" x14ac:dyDescent="0.3">
      <c r="A11" s="121"/>
      <c r="B11" s="50"/>
      <c r="C11" s="77"/>
      <c r="D11" s="77"/>
      <c r="E11" s="77"/>
      <c r="F11" s="77"/>
      <c r="G11" s="77"/>
      <c r="H11" s="77"/>
      <c r="I11" s="77"/>
      <c r="J11" s="53" t="str">
        <f>IF((U16+W16)=2,"Validé","NV")</f>
        <v>Validé</v>
      </c>
      <c r="K11" s="78"/>
      <c r="L11" s="65"/>
      <c r="M11" s="79">
        <f t="shared" si="0"/>
        <v>0</v>
      </c>
      <c r="N11" s="80">
        <f t="shared" si="0"/>
        <v>0</v>
      </c>
      <c r="O11" s="81"/>
      <c r="P11" s="82"/>
      <c r="Q11" s="82"/>
      <c r="R11" s="48">
        <v>16</v>
      </c>
      <c r="S11" s="36">
        <f>SUM(O7:O10)</f>
        <v>10</v>
      </c>
      <c r="T11" s="36">
        <f>SUM(T7:T10)</f>
        <v>4</v>
      </c>
      <c r="U11" s="83">
        <f>IF((T11=4),1)</f>
        <v>1</v>
      </c>
      <c r="V11" s="36">
        <f>SUM(V7:V10)</f>
        <v>2</v>
      </c>
      <c r="W11" s="83">
        <f>IF((V11&gt;=2),1)</f>
        <v>1</v>
      </c>
      <c r="Y11" s="36" t="s">
        <v>57</v>
      </c>
      <c r="AI11" s="68"/>
      <c r="AJ11" s="69"/>
    </row>
    <row r="12" spans="1:36" ht="26.85" customHeight="1" thickBot="1" x14ac:dyDescent="0.3">
      <c r="A12" s="121"/>
      <c r="B12" s="149" t="s">
        <v>36</v>
      </c>
      <c r="C12" s="123" t="s">
        <v>37</v>
      </c>
      <c r="D12" s="124"/>
      <c r="E12" s="124"/>
      <c r="F12" s="124"/>
      <c r="G12" s="124"/>
      <c r="H12" s="124"/>
      <c r="I12" s="124"/>
      <c r="J12" s="124"/>
      <c r="K12" s="62">
        <f t="shared" si="3"/>
        <v>2</v>
      </c>
      <c r="L12" s="63">
        <f t="shared" si="0"/>
        <v>2</v>
      </c>
      <c r="M12" s="63">
        <f t="shared" si="0"/>
        <v>2</v>
      </c>
      <c r="N12" s="64">
        <f t="shared" si="0"/>
        <v>2</v>
      </c>
      <c r="O12" s="2">
        <v>2</v>
      </c>
      <c r="P12" s="59">
        <v>0.125</v>
      </c>
      <c r="Q12" s="48">
        <f>106*P12</f>
        <v>13.25</v>
      </c>
      <c r="S12" s="36">
        <f>(Q12/R16)*S16</f>
        <v>9.9375</v>
      </c>
      <c r="T12" s="36">
        <f t="shared" si="1"/>
        <v>1</v>
      </c>
      <c r="V12" s="36" t="b">
        <f t="shared" si="2"/>
        <v>0</v>
      </c>
      <c r="Y12" s="69">
        <v>10</v>
      </c>
      <c r="Z12" s="67"/>
      <c r="AA12" s="67"/>
      <c r="AI12" s="68"/>
      <c r="AJ12" s="69"/>
    </row>
    <row r="13" spans="1:36" ht="51" customHeight="1" thickBot="1" x14ac:dyDescent="0.3">
      <c r="A13" s="121"/>
      <c r="B13" s="150"/>
      <c r="C13" s="125" t="s">
        <v>33</v>
      </c>
      <c r="D13" s="126"/>
      <c r="E13" s="126"/>
      <c r="F13" s="126"/>
      <c r="G13" s="126"/>
      <c r="H13" s="126"/>
      <c r="I13" s="126"/>
      <c r="J13" s="127"/>
      <c r="K13" s="70">
        <f t="shared" si="3"/>
        <v>3</v>
      </c>
      <c r="L13" s="71">
        <f t="shared" si="0"/>
        <v>3</v>
      </c>
      <c r="M13" s="71">
        <f t="shared" si="0"/>
        <v>3</v>
      </c>
      <c r="N13" s="72">
        <f t="shared" si="0"/>
        <v>3</v>
      </c>
      <c r="O13" s="2">
        <v>3</v>
      </c>
      <c r="P13" s="65"/>
      <c r="Q13" s="65"/>
      <c r="R13" s="48"/>
      <c r="T13" s="36">
        <f t="shared" si="1"/>
        <v>1</v>
      </c>
      <c r="V13" s="36">
        <f t="shared" si="2"/>
        <v>1</v>
      </c>
      <c r="Y13" s="67" t="s">
        <v>57</v>
      </c>
      <c r="Z13" s="67"/>
      <c r="AA13" s="67"/>
      <c r="AI13" s="68"/>
      <c r="AJ13" s="69"/>
    </row>
    <row r="14" spans="1:36" ht="26.85" customHeight="1" thickBot="1" x14ac:dyDescent="0.3">
      <c r="A14" s="121"/>
      <c r="B14" s="150"/>
      <c r="C14" s="125" t="s">
        <v>34</v>
      </c>
      <c r="D14" s="126"/>
      <c r="E14" s="126"/>
      <c r="F14" s="126"/>
      <c r="G14" s="126"/>
      <c r="H14" s="126"/>
      <c r="I14" s="126"/>
      <c r="J14" s="127"/>
      <c r="K14" s="70">
        <f t="shared" si="3"/>
        <v>3</v>
      </c>
      <c r="L14" s="71">
        <f t="shared" si="0"/>
        <v>3</v>
      </c>
      <c r="M14" s="71">
        <f t="shared" si="0"/>
        <v>3</v>
      </c>
      <c r="N14" s="72">
        <f t="shared" si="0"/>
        <v>3</v>
      </c>
      <c r="O14" s="2">
        <v>3</v>
      </c>
      <c r="P14" s="65"/>
      <c r="Q14" s="65"/>
      <c r="R14" s="48"/>
      <c r="T14" s="36">
        <f t="shared" si="1"/>
        <v>1</v>
      </c>
      <c r="V14" s="36">
        <f t="shared" si="2"/>
        <v>1</v>
      </c>
      <c r="Y14" s="69">
        <v>10</v>
      </c>
      <c r="Z14" s="67"/>
      <c r="AA14" s="67"/>
      <c r="AJ14" s="69"/>
    </row>
    <row r="15" spans="1:36" ht="26.85" customHeight="1" thickBot="1" x14ac:dyDescent="0.3">
      <c r="A15" s="121"/>
      <c r="B15" s="151"/>
      <c r="C15" s="125" t="s">
        <v>35</v>
      </c>
      <c r="D15" s="126"/>
      <c r="E15" s="126"/>
      <c r="F15" s="126"/>
      <c r="G15" s="126"/>
      <c r="H15" s="126"/>
      <c r="I15" s="126"/>
      <c r="J15" s="127"/>
      <c r="K15" s="74">
        <f t="shared" si="3"/>
        <v>4</v>
      </c>
      <c r="L15" s="75">
        <f t="shared" si="0"/>
        <v>4</v>
      </c>
      <c r="M15" s="75">
        <f t="shared" si="0"/>
        <v>4</v>
      </c>
      <c r="N15" s="76">
        <f t="shared" si="0"/>
        <v>4</v>
      </c>
      <c r="O15" s="2">
        <v>4</v>
      </c>
      <c r="P15" s="65"/>
      <c r="Q15" s="65"/>
      <c r="R15" s="48"/>
      <c r="T15" s="36">
        <f t="shared" si="1"/>
        <v>1</v>
      </c>
      <c r="V15" s="36">
        <f t="shared" si="2"/>
        <v>1</v>
      </c>
      <c r="Y15" s="67"/>
      <c r="Z15" s="67"/>
      <c r="AA15" s="67"/>
      <c r="AE15" s="36" t="s">
        <v>53</v>
      </c>
      <c r="AI15" s="68"/>
      <c r="AJ15" s="69"/>
    </row>
    <row r="16" spans="1:36" ht="14.45" customHeight="1" thickBot="1" x14ac:dyDescent="0.3">
      <c r="A16" s="121"/>
      <c r="B16" s="50"/>
      <c r="C16" s="84"/>
      <c r="D16" s="84"/>
      <c r="E16" s="84"/>
      <c r="F16" s="84"/>
      <c r="G16" s="84"/>
      <c r="H16" s="84"/>
      <c r="I16" s="84"/>
      <c r="J16" s="53" t="str">
        <f>IF((U21+W21)=2,"Validé","NV")</f>
        <v>Validé</v>
      </c>
      <c r="K16" s="78"/>
      <c r="L16" s="65"/>
      <c r="M16" s="41"/>
      <c r="N16" s="41"/>
      <c r="O16" s="81"/>
      <c r="P16" s="82"/>
      <c r="Q16" s="82"/>
      <c r="R16" s="48">
        <v>16</v>
      </c>
      <c r="S16" s="36">
        <f>SUM(O12:O15)</f>
        <v>12</v>
      </c>
      <c r="T16" s="36">
        <f>SUM(T12:T15)</f>
        <v>4</v>
      </c>
      <c r="U16" s="83">
        <f>IF((T16=4),1)</f>
        <v>1</v>
      </c>
      <c r="V16" s="36">
        <f>SUM(V12:V15)</f>
        <v>3</v>
      </c>
      <c r="W16" s="83">
        <f>IF((V16&gt;=2),1)</f>
        <v>1</v>
      </c>
      <c r="AI16" s="68"/>
      <c r="AJ16" s="69"/>
    </row>
    <row r="17" spans="1:36" ht="25.15" customHeight="1" thickBot="1" x14ac:dyDescent="0.3">
      <c r="A17" s="121"/>
      <c r="B17" s="149" t="s">
        <v>18</v>
      </c>
      <c r="C17" s="125" t="s">
        <v>15</v>
      </c>
      <c r="D17" s="126"/>
      <c r="E17" s="126"/>
      <c r="F17" s="126"/>
      <c r="G17" s="126"/>
      <c r="H17" s="126"/>
      <c r="I17" s="126"/>
      <c r="J17" s="127"/>
      <c r="K17" s="62">
        <f t="shared" si="3"/>
        <v>4</v>
      </c>
      <c r="L17" s="63">
        <f t="shared" si="0"/>
        <v>4</v>
      </c>
      <c r="M17" s="63">
        <f t="shared" si="0"/>
        <v>4</v>
      </c>
      <c r="N17" s="64">
        <f t="shared" si="0"/>
        <v>4</v>
      </c>
      <c r="O17" s="2">
        <v>4</v>
      </c>
      <c r="P17" s="59">
        <v>0.25</v>
      </c>
      <c r="Q17" s="48">
        <f>106*P17</f>
        <v>26.5</v>
      </c>
      <c r="S17" s="36">
        <f>(Q17/R21)*S21</f>
        <v>19.875</v>
      </c>
      <c r="T17" s="36">
        <f t="shared" si="1"/>
        <v>1</v>
      </c>
      <c r="V17" s="36">
        <f t="shared" si="2"/>
        <v>1</v>
      </c>
      <c r="Z17" s="67"/>
      <c r="AA17" s="67"/>
      <c r="AI17" s="68"/>
      <c r="AJ17" s="69"/>
    </row>
    <row r="18" spans="1:36" ht="25.15" customHeight="1" thickBot="1" x14ac:dyDescent="0.3">
      <c r="A18" s="121"/>
      <c r="B18" s="150"/>
      <c r="C18" s="125" t="s">
        <v>16</v>
      </c>
      <c r="D18" s="126"/>
      <c r="E18" s="126"/>
      <c r="F18" s="126"/>
      <c r="G18" s="126"/>
      <c r="H18" s="126"/>
      <c r="I18" s="126"/>
      <c r="J18" s="127"/>
      <c r="K18" s="70">
        <f t="shared" si="3"/>
        <v>3</v>
      </c>
      <c r="L18" s="71">
        <f t="shared" si="0"/>
        <v>3</v>
      </c>
      <c r="M18" s="71">
        <f t="shared" si="0"/>
        <v>3</v>
      </c>
      <c r="N18" s="72">
        <f t="shared" si="0"/>
        <v>3</v>
      </c>
      <c r="O18" s="2">
        <v>3</v>
      </c>
      <c r="P18" s="65"/>
      <c r="Q18" s="65"/>
      <c r="R18" s="48"/>
      <c r="T18" s="36">
        <f t="shared" si="1"/>
        <v>1</v>
      </c>
      <c r="V18" s="36">
        <f t="shared" si="2"/>
        <v>1</v>
      </c>
      <c r="Y18" s="67"/>
      <c r="Z18" s="67"/>
      <c r="AA18" s="67"/>
    </row>
    <row r="19" spans="1:36" ht="25.15" customHeight="1" thickBot="1" x14ac:dyDescent="0.3">
      <c r="A19" s="121"/>
      <c r="B19" s="150"/>
      <c r="C19" s="125" t="s">
        <v>32</v>
      </c>
      <c r="D19" s="126"/>
      <c r="E19" s="126"/>
      <c r="F19" s="126"/>
      <c r="G19" s="126"/>
      <c r="H19" s="126"/>
      <c r="I19" s="126"/>
      <c r="J19" s="127"/>
      <c r="K19" s="70">
        <f t="shared" si="3"/>
        <v>3</v>
      </c>
      <c r="L19" s="71">
        <f t="shared" si="0"/>
        <v>3</v>
      </c>
      <c r="M19" s="71">
        <f t="shared" si="0"/>
        <v>3</v>
      </c>
      <c r="N19" s="72">
        <f t="shared" si="0"/>
        <v>3</v>
      </c>
      <c r="O19" s="2">
        <v>3</v>
      </c>
      <c r="P19" s="65"/>
      <c r="Q19" s="65"/>
      <c r="R19" s="85"/>
      <c r="T19" s="36">
        <f t="shared" si="1"/>
        <v>1</v>
      </c>
      <c r="V19" s="36">
        <f t="shared" si="2"/>
        <v>1</v>
      </c>
      <c r="Y19" s="67"/>
      <c r="Z19" s="67"/>
      <c r="AA19" s="67"/>
    </row>
    <row r="20" spans="1:36" ht="25.15" customHeight="1" thickBot="1" x14ac:dyDescent="0.3">
      <c r="A20" s="122"/>
      <c r="B20" s="150"/>
      <c r="C20" s="125" t="s">
        <v>7</v>
      </c>
      <c r="D20" s="126"/>
      <c r="E20" s="126"/>
      <c r="F20" s="126"/>
      <c r="G20" s="126"/>
      <c r="H20" s="126"/>
      <c r="I20" s="126"/>
      <c r="J20" s="127"/>
      <c r="K20" s="74">
        <f t="shared" si="3"/>
        <v>2</v>
      </c>
      <c r="L20" s="75">
        <f t="shared" si="0"/>
        <v>2</v>
      </c>
      <c r="M20" s="75">
        <f t="shared" si="0"/>
        <v>2</v>
      </c>
      <c r="N20" s="76">
        <f t="shared" si="0"/>
        <v>2</v>
      </c>
      <c r="O20" s="2">
        <v>2</v>
      </c>
      <c r="P20" s="65"/>
      <c r="Q20" s="65"/>
      <c r="R20" s="85"/>
      <c r="T20" s="36">
        <f t="shared" si="1"/>
        <v>1</v>
      </c>
      <c r="V20" s="36" t="b">
        <f t="shared" si="2"/>
        <v>0</v>
      </c>
      <c r="Y20" s="67"/>
      <c r="Z20" s="67"/>
      <c r="AA20" s="67"/>
    </row>
    <row r="21" spans="1:36" ht="15" customHeight="1" thickBot="1" x14ac:dyDescent="0.3">
      <c r="A21" s="86"/>
      <c r="B21" s="87"/>
      <c r="C21" s="88"/>
      <c r="D21" s="88"/>
      <c r="E21" s="88"/>
      <c r="F21" s="88"/>
      <c r="G21" s="88"/>
      <c r="H21" s="88"/>
      <c r="I21" s="88"/>
      <c r="J21" s="53" t="str">
        <f>IF((U26+W26)=2,"Validé","NV")</f>
        <v>Validé</v>
      </c>
      <c r="K21" s="41"/>
      <c r="L21" s="41"/>
      <c r="M21" s="41"/>
      <c r="N21" s="41"/>
      <c r="O21" s="81"/>
      <c r="R21" s="36">
        <v>16</v>
      </c>
      <c r="S21" s="36">
        <f>SUM(O17:O20)</f>
        <v>12</v>
      </c>
      <c r="T21" s="36">
        <f>SUM(T17:T20)</f>
        <v>4</v>
      </c>
      <c r="U21" s="83">
        <f>IF((T21=4),1)</f>
        <v>1</v>
      </c>
      <c r="V21" s="36">
        <f>SUM(V17:V20)</f>
        <v>3</v>
      </c>
      <c r="W21" s="83">
        <f>IF((V21&gt;=2),1)</f>
        <v>1</v>
      </c>
    </row>
    <row r="22" spans="1:36" ht="25.15" customHeight="1" thickBot="1" x14ac:dyDescent="0.3">
      <c r="A22" s="135" t="s">
        <v>29</v>
      </c>
      <c r="B22" s="178" t="s">
        <v>20</v>
      </c>
      <c r="C22" s="142" t="s">
        <v>8</v>
      </c>
      <c r="D22" s="143"/>
      <c r="E22" s="143"/>
      <c r="F22" s="143"/>
      <c r="G22" s="143"/>
      <c r="H22" s="143"/>
      <c r="I22" s="143"/>
      <c r="J22" s="144"/>
      <c r="K22" s="62">
        <f t="shared" si="3"/>
        <v>3</v>
      </c>
      <c r="L22" s="63">
        <f t="shared" si="0"/>
        <v>3</v>
      </c>
      <c r="M22" s="63">
        <f t="shared" si="0"/>
        <v>3</v>
      </c>
      <c r="N22" s="64">
        <f t="shared" si="0"/>
        <v>3</v>
      </c>
      <c r="O22" s="2">
        <v>3</v>
      </c>
      <c r="P22" s="59">
        <v>0.1</v>
      </c>
      <c r="Q22" s="48">
        <f>106*P22</f>
        <v>10.600000000000001</v>
      </c>
      <c r="S22" s="36">
        <f>(Q22/R26)*S26</f>
        <v>8.6125000000000007</v>
      </c>
      <c r="T22" s="36">
        <f t="shared" si="1"/>
        <v>1</v>
      </c>
      <c r="V22" s="36">
        <f t="shared" si="2"/>
        <v>1</v>
      </c>
    </row>
    <row r="23" spans="1:36" ht="25.15" customHeight="1" thickBot="1" x14ac:dyDescent="0.3">
      <c r="A23" s="136"/>
      <c r="B23" s="179"/>
      <c r="C23" s="132" t="s">
        <v>9</v>
      </c>
      <c r="D23" s="133"/>
      <c r="E23" s="133"/>
      <c r="F23" s="133"/>
      <c r="G23" s="133"/>
      <c r="H23" s="133"/>
      <c r="I23" s="133"/>
      <c r="J23" s="134"/>
      <c r="K23" s="70">
        <f t="shared" si="3"/>
        <v>4</v>
      </c>
      <c r="L23" s="71">
        <f t="shared" ref="L23:N30" si="4">$O23</f>
        <v>4</v>
      </c>
      <c r="M23" s="71">
        <f t="shared" si="4"/>
        <v>4</v>
      </c>
      <c r="N23" s="72">
        <f t="shared" si="4"/>
        <v>4</v>
      </c>
      <c r="O23" s="2">
        <v>4</v>
      </c>
      <c r="P23" s="65"/>
      <c r="Q23" s="65"/>
      <c r="T23" s="36">
        <f t="shared" si="1"/>
        <v>1</v>
      </c>
      <c r="V23" s="36">
        <f t="shared" si="2"/>
        <v>1</v>
      </c>
    </row>
    <row r="24" spans="1:36" ht="25.15" customHeight="1" thickBot="1" x14ac:dyDescent="0.3">
      <c r="A24" s="136"/>
      <c r="B24" s="179"/>
      <c r="C24" s="132" t="s">
        <v>10</v>
      </c>
      <c r="D24" s="133"/>
      <c r="E24" s="133"/>
      <c r="F24" s="133"/>
      <c r="G24" s="133"/>
      <c r="H24" s="133"/>
      <c r="I24" s="133"/>
      <c r="J24" s="134"/>
      <c r="K24" s="70">
        <f t="shared" si="3"/>
        <v>3</v>
      </c>
      <c r="L24" s="71">
        <f t="shared" si="4"/>
        <v>3</v>
      </c>
      <c r="M24" s="71">
        <f t="shared" si="4"/>
        <v>3</v>
      </c>
      <c r="N24" s="72">
        <f t="shared" si="4"/>
        <v>3</v>
      </c>
      <c r="O24" s="2">
        <v>3</v>
      </c>
      <c r="P24" s="65"/>
      <c r="Q24" s="65"/>
      <c r="T24" s="36">
        <f t="shared" si="1"/>
        <v>1</v>
      </c>
      <c r="V24" s="36">
        <f t="shared" si="2"/>
        <v>1</v>
      </c>
    </row>
    <row r="25" spans="1:36" ht="25.15" customHeight="1" thickBot="1" x14ac:dyDescent="0.3">
      <c r="A25" s="136"/>
      <c r="B25" s="179"/>
      <c r="C25" s="125" t="s">
        <v>11</v>
      </c>
      <c r="D25" s="126"/>
      <c r="E25" s="126"/>
      <c r="F25" s="126"/>
      <c r="G25" s="126"/>
      <c r="H25" s="126"/>
      <c r="I25" s="126"/>
      <c r="J25" s="127"/>
      <c r="K25" s="74">
        <f t="shared" si="3"/>
        <v>3</v>
      </c>
      <c r="L25" s="75">
        <f t="shared" si="4"/>
        <v>3</v>
      </c>
      <c r="M25" s="75">
        <f t="shared" si="4"/>
        <v>3</v>
      </c>
      <c r="N25" s="76">
        <f t="shared" si="4"/>
        <v>3</v>
      </c>
      <c r="O25" s="2">
        <v>3</v>
      </c>
      <c r="P25" s="65"/>
      <c r="Q25" s="65"/>
      <c r="T25" s="36">
        <f t="shared" si="1"/>
        <v>1</v>
      </c>
      <c r="V25" s="36">
        <f t="shared" si="2"/>
        <v>1</v>
      </c>
    </row>
    <row r="26" spans="1:36" ht="14.45" customHeight="1" thickBot="1" x14ac:dyDescent="0.3">
      <c r="A26" s="136"/>
      <c r="B26" s="89"/>
      <c r="C26" s="90"/>
      <c r="D26" s="90"/>
      <c r="E26" s="90"/>
      <c r="F26" s="90"/>
      <c r="G26" s="90"/>
      <c r="H26" s="90"/>
      <c r="I26" s="90"/>
      <c r="J26" s="53" t="str">
        <f>IF((U31+W31)=2,"Validé","NV")</f>
        <v>Validé</v>
      </c>
      <c r="K26" s="91"/>
      <c r="L26" s="91"/>
      <c r="M26" s="91"/>
      <c r="N26" s="91"/>
      <c r="O26" s="81"/>
      <c r="Q26" s="59"/>
      <c r="R26" s="36">
        <v>16</v>
      </c>
      <c r="S26" s="36">
        <f>SUM(O22:O25)</f>
        <v>13</v>
      </c>
      <c r="T26" s="36">
        <f>SUM(T22:T25)</f>
        <v>4</v>
      </c>
      <c r="U26" s="83">
        <f>IF((T26=4),1)</f>
        <v>1</v>
      </c>
      <c r="V26" s="36">
        <f>SUM(V22:V25)</f>
        <v>4</v>
      </c>
      <c r="W26" s="83">
        <f>IF((V26&gt;=2),1)</f>
        <v>1</v>
      </c>
    </row>
    <row r="27" spans="1:36" ht="25.15" customHeight="1" thickBot="1" x14ac:dyDescent="0.3">
      <c r="A27" s="136"/>
      <c r="B27" s="149" t="s">
        <v>21</v>
      </c>
      <c r="C27" s="142" t="s">
        <v>12</v>
      </c>
      <c r="D27" s="143"/>
      <c r="E27" s="143"/>
      <c r="F27" s="143"/>
      <c r="G27" s="143"/>
      <c r="H27" s="143"/>
      <c r="I27" s="143"/>
      <c r="J27" s="144"/>
      <c r="K27" s="62">
        <f t="shared" si="3"/>
        <v>3</v>
      </c>
      <c r="L27" s="63">
        <f t="shared" ref="L27:M30" si="5">$O27</f>
        <v>3</v>
      </c>
      <c r="M27" s="63">
        <f t="shared" si="5"/>
        <v>3</v>
      </c>
      <c r="N27" s="64">
        <f t="shared" si="4"/>
        <v>3</v>
      </c>
      <c r="O27" s="2">
        <v>3</v>
      </c>
      <c r="P27" s="59">
        <v>0.1</v>
      </c>
      <c r="Q27" s="48">
        <f>106*P27</f>
        <v>10.600000000000001</v>
      </c>
      <c r="S27" s="36">
        <f>(Q27/R31)*S31</f>
        <v>7.2875000000000014</v>
      </c>
      <c r="T27" s="36">
        <f t="shared" si="1"/>
        <v>1</v>
      </c>
      <c r="V27" s="36">
        <f t="shared" si="2"/>
        <v>1</v>
      </c>
    </row>
    <row r="28" spans="1:36" ht="25.15" customHeight="1" thickBot="1" x14ac:dyDescent="0.3">
      <c r="A28" s="136"/>
      <c r="B28" s="150"/>
      <c r="C28" s="132" t="s">
        <v>38</v>
      </c>
      <c r="D28" s="133"/>
      <c r="E28" s="133"/>
      <c r="F28" s="133"/>
      <c r="G28" s="133"/>
      <c r="H28" s="133"/>
      <c r="I28" s="133"/>
      <c r="J28" s="134"/>
      <c r="K28" s="70">
        <f t="shared" si="3"/>
        <v>3</v>
      </c>
      <c r="L28" s="71">
        <f t="shared" si="5"/>
        <v>3</v>
      </c>
      <c r="M28" s="71">
        <f t="shared" si="5"/>
        <v>3</v>
      </c>
      <c r="N28" s="72">
        <f t="shared" si="4"/>
        <v>3</v>
      </c>
      <c r="O28" s="2">
        <v>3</v>
      </c>
      <c r="P28" s="65"/>
      <c r="Q28" s="65"/>
      <c r="T28" s="36">
        <f t="shared" si="1"/>
        <v>1</v>
      </c>
      <c r="V28" s="36">
        <f t="shared" si="2"/>
        <v>1</v>
      </c>
    </row>
    <row r="29" spans="1:36" ht="25.15" customHeight="1" thickBot="1" x14ac:dyDescent="0.3">
      <c r="A29" s="136"/>
      <c r="B29" s="150"/>
      <c r="C29" s="132" t="s">
        <v>13</v>
      </c>
      <c r="D29" s="133"/>
      <c r="E29" s="133"/>
      <c r="F29" s="133"/>
      <c r="G29" s="133"/>
      <c r="H29" s="133"/>
      <c r="I29" s="133"/>
      <c r="J29" s="134"/>
      <c r="K29" s="70">
        <f t="shared" si="3"/>
        <v>3</v>
      </c>
      <c r="L29" s="71">
        <f t="shared" si="5"/>
        <v>3</v>
      </c>
      <c r="M29" s="71">
        <f t="shared" si="5"/>
        <v>3</v>
      </c>
      <c r="N29" s="72">
        <f t="shared" si="4"/>
        <v>3</v>
      </c>
      <c r="O29" s="2">
        <v>3</v>
      </c>
      <c r="P29" s="65"/>
      <c r="Q29" s="65"/>
      <c r="T29" s="36">
        <f t="shared" si="1"/>
        <v>1</v>
      </c>
      <c r="U29" s="48"/>
      <c r="V29" s="36">
        <f t="shared" si="2"/>
        <v>1</v>
      </c>
      <c r="W29" s="48"/>
      <c r="X29" s="48"/>
      <c r="Y29" s="48"/>
    </row>
    <row r="30" spans="1:36" ht="25.15" customHeight="1" thickBot="1" x14ac:dyDescent="0.3">
      <c r="A30" s="137"/>
      <c r="B30" s="151"/>
      <c r="C30" s="125" t="s">
        <v>14</v>
      </c>
      <c r="D30" s="126"/>
      <c r="E30" s="126"/>
      <c r="F30" s="126"/>
      <c r="G30" s="126"/>
      <c r="H30" s="126"/>
      <c r="I30" s="126"/>
      <c r="J30" s="127"/>
      <c r="K30" s="74">
        <f t="shared" si="3"/>
        <v>2</v>
      </c>
      <c r="L30" s="75">
        <f t="shared" si="5"/>
        <v>2</v>
      </c>
      <c r="M30" s="75">
        <f t="shared" si="5"/>
        <v>2</v>
      </c>
      <c r="N30" s="76">
        <f t="shared" si="4"/>
        <v>2</v>
      </c>
      <c r="O30" s="2">
        <v>2</v>
      </c>
      <c r="P30" s="65"/>
      <c r="Q30" s="65"/>
      <c r="R30" s="48"/>
      <c r="T30" s="36">
        <f t="shared" si="1"/>
        <v>1</v>
      </c>
      <c r="U30" s="48"/>
      <c r="V30" s="36" t="b">
        <f t="shared" si="2"/>
        <v>0</v>
      </c>
      <c r="W30" s="48"/>
      <c r="X30" s="48"/>
      <c r="Y30" s="48"/>
    </row>
    <row r="31" spans="1:36" ht="25.15" customHeight="1" x14ac:dyDescent="0.2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1"/>
      <c r="L31" s="91"/>
      <c r="M31" s="91"/>
      <c r="N31" s="91"/>
      <c r="O31" s="65"/>
      <c r="P31" s="65"/>
      <c r="Q31" s="65"/>
      <c r="R31" s="48">
        <v>16</v>
      </c>
      <c r="S31" s="36">
        <f>SUM(O27:O30)</f>
        <v>11</v>
      </c>
      <c r="T31" s="36">
        <f>SUM(T27:T30)</f>
        <v>4</v>
      </c>
      <c r="U31" s="83">
        <f>IF((T31=4),1)</f>
        <v>1</v>
      </c>
      <c r="V31" s="36">
        <f>SUM(V27:V30)</f>
        <v>3</v>
      </c>
      <c r="W31" s="83">
        <f>IF((V31&gt;=2),1)</f>
        <v>1</v>
      </c>
      <c r="X31" s="48"/>
      <c r="Y31" s="48"/>
    </row>
    <row r="32" spans="1:36" s="41" customFormat="1" ht="27" customHeight="1" x14ac:dyDescent="0.25">
      <c r="A32" s="34" t="s">
        <v>0</v>
      </c>
      <c r="B32" s="145" t="str">
        <f>B1</f>
        <v>NOM ELEVE 1</v>
      </c>
      <c r="C32" s="146"/>
      <c r="D32" s="141" t="s">
        <v>1</v>
      </c>
      <c r="E32" s="141"/>
      <c r="F32" s="145" t="str">
        <f>F1</f>
        <v>ETABLISSEMENT 1</v>
      </c>
      <c r="G32" s="146"/>
      <c r="H32" s="146"/>
      <c r="I32" s="146"/>
      <c r="J32" s="146"/>
      <c r="K32" s="146"/>
      <c r="L32" s="35"/>
      <c r="M32" s="35"/>
      <c r="N32" s="35"/>
      <c r="O32" s="35"/>
      <c r="P32" s="35"/>
      <c r="Q32" s="35"/>
      <c r="T32" s="36"/>
    </row>
    <row r="33" spans="1:25" s="41" customFormat="1" ht="24.75" customHeight="1" x14ac:dyDescent="0.25">
      <c r="A33" s="95" t="s">
        <v>2</v>
      </c>
      <c r="B33" s="145" t="str">
        <f>B2</f>
        <v>PRENOM ELEVE 1</v>
      </c>
      <c r="C33" s="146"/>
      <c r="D33" s="141" t="s">
        <v>22</v>
      </c>
      <c r="E33" s="141"/>
      <c r="F33" s="147" t="str">
        <f>F2</f>
        <v>COMMERCE</v>
      </c>
      <c r="G33" s="148"/>
      <c r="H33" s="148"/>
      <c r="I33" s="148"/>
      <c r="J33" s="148"/>
      <c r="K33" s="148"/>
      <c r="L33" s="35"/>
      <c r="M33" s="35"/>
      <c r="N33" s="35"/>
      <c r="O33" s="35"/>
      <c r="P33" s="35"/>
      <c r="Q33" s="35"/>
      <c r="T33" s="36"/>
    </row>
    <row r="34" spans="1:25" s="41" customFormat="1" ht="27" customHeight="1" x14ac:dyDescent="0.25">
      <c r="A34" s="138" t="s">
        <v>17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40"/>
      <c r="L34" s="35"/>
      <c r="M34" s="35"/>
      <c r="N34" s="35"/>
      <c r="O34" s="35"/>
      <c r="P34" s="35"/>
      <c r="Q34" s="35"/>
      <c r="T34" s="36"/>
    </row>
    <row r="35" spans="1:25" s="41" customFormat="1" ht="30" customHeight="1" x14ac:dyDescent="0.25">
      <c r="A35" s="129" t="s">
        <v>23</v>
      </c>
      <c r="B35" s="130"/>
      <c r="C35" s="130"/>
      <c r="D35" s="130"/>
      <c r="E35" s="130"/>
      <c r="F35" s="130"/>
      <c r="G35" s="130"/>
      <c r="H35" s="131"/>
      <c r="I35" s="128" t="str">
        <f>Y6</f>
        <v>FAVORABLE</v>
      </c>
      <c r="J35" s="128"/>
      <c r="K35" s="128"/>
      <c r="L35" s="35"/>
      <c r="M35" s="35"/>
      <c r="N35" s="35"/>
      <c r="O35" s="35"/>
      <c r="P35" s="35"/>
      <c r="Q35" s="35"/>
      <c r="T35" s="36"/>
    </row>
    <row r="36" spans="1:25" s="41" customFormat="1" ht="30" customHeight="1" thickBot="1" x14ac:dyDescent="0.3">
      <c r="A36" s="115" t="s">
        <v>25</v>
      </c>
      <c r="B36" s="116"/>
      <c r="C36" s="117"/>
      <c r="D36" s="118"/>
      <c r="E36" s="118"/>
      <c r="F36" s="118"/>
      <c r="G36" s="118"/>
      <c r="H36" s="118"/>
      <c r="I36" s="118"/>
      <c r="J36" s="118"/>
      <c r="K36" s="119"/>
      <c r="L36" s="119"/>
      <c r="M36" s="119"/>
      <c r="N36" s="119"/>
      <c r="O36" s="119"/>
      <c r="P36" s="96"/>
      <c r="Q36" s="96"/>
      <c r="T36" s="36"/>
    </row>
    <row r="37" spans="1:25" ht="17.25" customHeight="1" thickBot="1" x14ac:dyDescent="0.3">
      <c r="A37" s="97"/>
      <c r="B37" s="98"/>
      <c r="C37" s="98"/>
      <c r="D37" s="98"/>
      <c r="E37" s="98"/>
      <c r="F37" s="98"/>
      <c r="G37" s="98"/>
      <c r="H37" s="98"/>
      <c r="I37" s="98"/>
      <c r="J37" s="99" t="str">
        <f>IF((U44+W44)=2,"Validé","NV")</f>
        <v>Validé</v>
      </c>
      <c r="K37" s="54">
        <v>1</v>
      </c>
      <c r="L37" s="55">
        <v>2</v>
      </c>
      <c r="M37" s="56">
        <v>3</v>
      </c>
      <c r="N37" s="57">
        <v>4</v>
      </c>
      <c r="O37" s="58" t="s">
        <v>45</v>
      </c>
      <c r="P37" s="59">
        <v>0.12</v>
      </c>
      <c r="Q37" s="48">
        <f>106*P37</f>
        <v>12.719999999999999</v>
      </c>
      <c r="R37" s="48"/>
      <c r="S37" s="36">
        <f>(Q37/R44)*S44</f>
        <v>7.9499999999999984</v>
      </c>
      <c r="U37" s="85"/>
      <c r="V37" s="85"/>
      <c r="W37" s="85"/>
      <c r="X37" s="85"/>
      <c r="Y37" s="48"/>
    </row>
    <row r="38" spans="1:25" ht="24" customHeight="1" thickBot="1" x14ac:dyDescent="0.3">
      <c r="A38" s="152" t="s">
        <v>39</v>
      </c>
      <c r="B38" s="149" t="s">
        <v>30</v>
      </c>
      <c r="C38" s="123" t="str">
        <f>VLOOKUP(S53,'COMPETENCES VOLET 3'!$B$2:$F$541,5)</f>
        <v>2.2.3 Participer à la gestion des produits</v>
      </c>
      <c r="D38" s="124"/>
      <c r="E38" s="124"/>
      <c r="F38" s="124"/>
      <c r="G38" s="124"/>
      <c r="H38" s="124"/>
      <c r="I38" s="124"/>
      <c r="J38" s="124"/>
      <c r="K38" s="62">
        <f t="shared" ref="K38:K43" si="6">$O38</f>
        <v>3</v>
      </c>
      <c r="L38" s="63">
        <f t="shared" ref="L38:N43" si="7">$O38</f>
        <v>3</v>
      </c>
      <c r="M38" s="63">
        <f t="shared" si="7"/>
        <v>3</v>
      </c>
      <c r="N38" s="64">
        <f t="shared" si="7"/>
        <v>3</v>
      </c>
      <c r="O38" s="2">
        <v>3</v>
      </c>
      <c r="P38" s="65"/>
      <c r="Q38" s="65"/>
      <c r="R38" s="48"/>
      <c r="T38" s="36">
        <f t="shared" si="1"/>
        <v>1</v>
      </c>
      <c r="V38" s="36">
        <f t="shared" ref="V38:V43" si="8">IF((O38&gt;=3),1)</f>
        <v>1</v>
      </c>
      <c r="W38" s="48"/>
      <c r="X38" s="48"/>
      <c r="Y38" s="48"/>
    </row>
    <row r="39" spans="1:25" ht="24" customHeight="1" thickBot="1" x14ac:dyDescent="0.3">
      <c r="A39" s="153"/>
      <c r="B39" s="150"/>
      <c r="C39" s="123" t="str">
        <f>VLOOKUP(S54,'COMPETENCES VOLET 3'!$B$2:$F$541,5)</f>
        <v>2.3.1 Mesurer les performances commerciales d'une promotion d'une animation</v>
      </c>
      <c r="D39" s="124"/>
      <c r="E39" s="124"/>
      <c r="F39" s="124"/>
      <c r="G39" s="124"/>
      <c r="H39" s="124"/>
      <c r="I39" s="124"/>
      <c r="J39" s="124"/>
      <c r="K39" s="70">
        <f t="shared" si="6"/>
        <v>3</v>
      </c>
      <c r="L39" s="71">
        <f t="shared" si="7"/>
        <v>3</v>
      </c>
      <c r="M39" s="71">
        <f t="shared" si="7"/>
        <v>3</v>
      </c>
      <c r="N39" s="72">
        <f t="shared" si="7"/>
        <v>3</v>
      </c>
      <c r="O39" s="2">
        <v>3</v>
      </c>
      <c r="P39" s="65"/>
      <c r="Q39" s="65"/>
      <c r="R39" s="48"/>
      <c r="T39" s="36">
        <f t="shared" si="1"/>
        <v>1</v>
      </c>
      <c r="U39" s="48"/>
      <c r="V39" s="36">
        <f t="shared" si="8"/>
        <v>1</v>
      </c>
      <c r="W39" s="48"/>
      <c r="X39" s="48"/>
      <c r="Y39" s="48"/>
    </row>
    <row r="40" spans="1:25" ht="25.9" customHeight="1" thickBot="1" x14ac:dyDescent="0.3">
      <c r="A40" s="153"/>
      <c r="B40" s="150"/>
      <c r="C40" s="123" t="str">
        <f>VLOOKUP(S55,'COMPETENCES VOLET 3'!$B$2:$F$541,5)</f>
        <v xml:space="preserve">2.4. Appliquer les règles d’hygiène et de sécurité liées aux produits, aux équipements et aux locaux, au personnel et aux clients </v>
      </c>
      <c r="D40" s="124"/>
      <c r="E40" s="124"/>
      <c r="F40" s="124"/>
      <c r="G40" s="124"/>
      <c r="H40" s="124"/>
      <c r="I40" s="124"/>
      <c r="J40" s="124"/>
      <c r="K40" s="70">
        <f t="shared" si="6"/>
        <v>3</v>
      </c>
      <c r="L40" s="71">
        <f t="shared" si="7"/>
        <v>3</v>
      </c>
      <c r="M40" s="71">
        <f t="shared" si="7"/>
        <v>3</v>
      </c>
      <c r="N40" s="72">
        <f t="shared" si="7"/>
        <v>3</v>
      </c>
      <c r="O40" s="2">
        <v>3</v>
      </c>
      <c r="P40" s="65"/>
      <c r="Q40" s="65"/>
      <c r="R40" s="48"/>
      <c r="T40" s="36">
        <f t="shared" si="1"/>
        <v>1</v>
      </c>
      <c r="U40" s="48"/>
      <c r="V40" s="36">
        <f t="shared" si="8"/>
        <v>1</v>
      </c>
      <c r="W40" s="48"/>
      <c r="X40" s="48"/>
      <c r="Y40" s="48"/>
    </row>
    <row r="41" spans="1:25" ht="24" customHeight="1" thickBot="1" x14ac:dyDescent="0.3">
      <c r="A41" s="153"/>
      <c r="B41" s="150"/>
      <c r="C41" s="123" t="str">
        <f>VLOOKUP(S56,'COMPETENCES VOLET 3'!$B$2:$F$541,5)</f>
        <v>3.1.1 Exploiter l'offre commerciale</v>
      </c>
      <c r="D41" s="124"/>
      <c r="E41" s="124"/>
      <c r="F41" s="124"/>
      <c r="G41" s="124"/>
      <c r="H41" s="124"/>
      <c r="I41" s="124"/>
      <c r="J41" s="124"/>
      <c r="K41" s="70">
        <f t="shared" si="6"/>
        <v>2</v>
      </c>
      <c r="L41" s="71">
        <f t="shared" si="7"/>
        <v>2</v>
      </c>
      <c r="M41" s="71">
        <f t="shared" si="7"/>
        <v>2</v>
      </c>
      <c r="N41" s="72">
        <f t="shared" si="7"/>
        <v>2</v>
      </c>
      <c r="O41" s="2">
        <v>2</v>
      </c>
      <c r="P41" s="65"/>
      <c r="Q41" s="65"/>
      <c r="R41" s="48"/>
      <c r="T41" s="36">
        <f t="shared" si="1"/>
        <v>1</v>
      </c>
      <c r="U41" s="48"/>
      <c r="V41" s="36" t="b">
        <f t="shared" si="8"/>
        <v>0</v>
      </c>
      <c r="W41" s="48"/>
      <c r="X41" s="48"/>
      <c r="Y41" s="48"/>
    </row>
    <row r="42" spans="1:25" ht="27" customHeight="1" thickBot="1" x14ac:dyDescent="0.3">
      <c r="A42" s="153"/>
      <c r="B42" s="150"/>
      <c r="C42" s="170" t="str">
        <f>VLOOKUP(S57,'COMPETENCES VOLET 3'!$B$2:$F$541,5)</f>
        <v>3.3.2 Participer à la mesure de la fidélisation et de la satisfaction de la clientèle</v>
      </c>
      <c r="D42" s="171"/>
      <c r="E42" s="171"/>
      <c r="F42" s="171"/>
      <c r="G42" s="171"/>
      <c r="H42" s="171"/>
      <c r="I42" s="171"/>
      <c r="J42" s="171"/>
      <c r="K42" s="70">
        <f t="shared" si="6"/>
        <v>2</v>
      </c>
      <c r="L42" s="71">
        <f t="shared" si="7"/>
        <v>2</v>
      </c>
      <c r="M42" s="71">
        <f t="shared" si="7"/>
        <v>2</v>
      </c>
      <c r="N42" s="72">
        <f t="shared" si="7"/>
        <v>2</v>
      </c>
      <c r="O42" s="2">
        <v>2</v>
      </c>
      <c r="P42" s="65"/>
      <c r="Q42" s="65"/>
      <c r="R42" s="48"/>
      <c r="T42" s="36">
        <f t="shared" si="1"/>
        <v>1</v>
      </c>
      <c r="V42" s="36" t="b">
        <f t="shared" si="8"/>
        <v>0</v>
      </c>
    </row>
    <row r="43" spans="1:25" ht="24.75" customHeight="1" thickBot="1" x14ac:dyDescent="0.3">
      <c r="A43" s="153"/>
      <c r="B43" s="151"/>
      <c r="C43" s="123" t="str">
        <f>VLOOKUP(S58,'COMPETENCES VOLET 3'!$B$2:$F$541,5)</f>
        <v>Maitriser les concepts de base de l'économie et du droit</v>
      </c>
      <c r="D43" s="124"/>
      <c r="E43" s="124"/>
      <c r="F43" s="124"/>
      <c r="G43" s="124"/>
      <c r="H43" s="124"/>
      <c r="I43" s="124"/>
      <c r="J43" s="124"/>
      <c r="K43" s="74">
        <f t="shared" si="6"/>
        <v>2</v>
      </c>
      <c r="L43" s="75">
        <f t="shared" si="7"/>
        <v>2</v>
      </c>
      <c r="M43" s="75">
        <f t="shared" si="7"/>
        <v>2</v>
      </c>
      <c r="N43" s="76">
        <f t="shared" si="7"/>
        <v>2</v>
      </c>
      <c r="O43" s="2">
        <v>2</v>
      </c>
      <c r="P43" s="65"/>
      <c r="Q43" s="65"/>
      <c r="R43" s="48"/>
      <c r="T43" s="36">
        <f t="shared" si="1"/>
        <v>1</v>
      </c>
      <c r="V43" s="36" t="b">
        <f t="shared" si="8"/>
        <v>0</v>
      </c>
    </row>
    <row r="44" spans="1:25" ht="18.75" customHeight="1" x14ac:dyDescent="0.25">
      <c r="A44" s="153"/>
      <c r="B44" s="155" t="s">
        <v>44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7"/>
      <c r="P44" s="100"/>
      <c r="Q44" s="100"/>
      <c r="R44" s="36">
        <v>24</v>
      </c>
      <c r="S44" s="36">
        <f>SUM(O38:O43)</f>
        <v>15</v>
      </c>
      <c r="T44" s="36">
        <f>SUM(T38:T43)</f>
        <v>6</v>
      </c>
      <c r="U44" s="83">
        <f>IF((T44=6),1)</f>
        <v>1</v>
      </c>
      <c r="V44" s="36">
        <f>SUM(V38:V43)</f>
        <v>3</v>
      </c>
      <c r="W44" s="83">
        <f>IF((V44&gt;=3),1)</f>
        <v>1</v>
      </c>
    </row>
    <row r="45" spans="1:25" ht="19.5" customHeight="1" thickBot="1" x14ac:dyDescent="0.3">
      <c r="A45" s="153"/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  <c r="P45" s="100"/>
      <c r="R45" s="101">
        <f>SUM(R11:R44)</f>
        <v>104</v>
      </c>
      <c r="T45" s="102">
        <f>SUM(T11,T16,T21,T26,T31,T44)</f>
        <v>26</v>
      </c>
      <c r="U45" s="102">
        <f>SUM(U11,U16,U21,U26,U31,U44)</f>
        <v>6</v>
      </c>
      <c r="V45" s="102">
        <f>SUM(V11,V16,V21,V26,V31,V44)</f>
        <v>18</v>
      </c>
      <c r="W45" s="103">
        <f>IF(U45&gt;=6,IF(V45&gt;=13,1,0))</f>
        <v>1</v>
      </c>
    </row>
    <row r="46" spans="1:25" ht="27.75" customHeight="1" x14ac:dyDescent="0.25">
      <c r="A46" s="153"/>
      <c r="B46" s="149" t="s">
        <v>43</v>
      </c>
      <c r="C46" s="161" t="s">
        <v>40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3"/>
      <c r="O46" s="3" t="s">
        <v>727</v>
      </c>
      <c r="P46" s="59">
        <v>0.18</v>
      </c>
      <c r="Q46" s="48">
        <f>106*P46</f>
        <v>19.079999999999998</v>
      </c>
      <c r="R46" s="36">
        <f>(Q46/P50*Y49)</f>
        <v>19.079999999999998</v>
      </c>
      <c r="S46" s="36">
        <f>(Q46/Y49)*S53</f>
        <v>235935670237.73999</v>
      </c>
      <c r="T46" s="36">
        <f>IF(O46&lt;&gt;"x",0,2)</f>
        <v>2</v>
      </c>
      <c r="Y46" s="36">
        <f>IF(O46="x",2,0)</f>
        <v>2</v>
      </c>
    </row>
    <row r="47" spans="1:25" ht="28.5" customHeight="1" x14ac:dyDescent="0.25">
      <c r="A47" s="153"/>
      <c r="B47" s="150"/>
      <c r="C47" s="164" t="s">
        <v>41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6"/>
      <c r="O47" s="4"/>
      <c r="R47" s="36">
        <f>R45+P50</f>
        <v>106</v>
      </c>
      <c r="T47" s="36">
        <f>IF(O47&lt;&gt;"x",0,1)</f>
        <v>0</v>
      </c>
      <c r="Y47" s="36">
        <f>IF(O47="x",1,0)</f>
        <v>0</v>
      </c>
    </row>
    <row r="48" spans="1:25" ht="29.25" customHeight="1" thickBot="1" x14ac:dyDescent="0.3">
      <c r="A48" s="154"/>
      <c r="B48" s="151"/>
      <c r="C48" s="167" t="s">
        <v>42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9"/>
      <c r="O48" s="5"/>
      <c r="P48" s="104"/>
      <c r="Q48" s="104"/>
      <c r="T48" s="36">
        <f>IF(O48&lt;&gt;"x",0,0)</f>
        <v>0</v>
      </c>
      <c r="Y48" s="36">
        <f>IF(O48="x",0,0)</f>
        <v>0</v>
      </c>
    </row>
    <row r="49" spans="1:25" ht="18.75" x14ac:dyDescent="0.25">
      <c r="A49" s="82"/>
      <c r="B49" s="82"/>
      <c r="C49" s="105"/>
      <c r="D49" s="82"/>
      <c r="E49" s="82"/>
      <c r="F49" s="82"/>
      <c r="G49" s="82"/>
      <c r="H49" s="82"/>
      <c r="I49" s="82"/>
      <c r="J49" s="82"/>
      <c r="K49" s="41"/>
      <c r="L49" s="65"/>
      <c r="M49" s="41"/>
      <c r="N49" s="41"/>
      <c r="O49" s="41"/>
      <c r="P49" s="106">
        <f>SUM(P6:P48)</f>
        <v>1</v>
      </c>
      <c r="Q49" s="100">
        <f>SUM(Q6:Q46)</f>
        <v>106</v>
      </c>
      <c r="T49" s="36">
        <f>SUM(T46:T48)</f>
        <v>2</v>
      </c>
      <c r="Y49" s="107">
        <f>SUM(Y46:Y48)</f>
        <v>2</v>
      </c>
    </row>
    <row r="50" spans="1:25" ht="21" x14ac:dyDescent="0.25">
      <c r="A50" s="82"/>
      <c r="B50" s="82"/>
      <c r="C50" s="105"/>
      <c r="D50" s="82"/>
      <c r="E50" s="82"/>
      <c r="F50" s="82"/>
      <c r="G50" s="82"/>
      <c r="H50" s="82"/>
      <c r="I50" s="82"/>
      <c r="J50" s="82"/>
      <c r="K50" s="41"/>
      <c r="L50" s="65"/>
      <c r="M50" s="41"/>
      <c r="N50" s="41"/>
      <c r="P50" s="108">
        <v>2</v>
      </c>
      <c r="Q50" s="108"/>
    </row>
    <row r="51" spans="1:25" x14ac:dyDescent="0.25">
      <c r="A51" s="82"/>
      <c r="B51" s="82"/>
      <c r="C51" s="105"/>
      <c r="D51" s="82"/>
      <c r="E51" s="82"/>
      <c r="F51" s="82"/>
      <c r="G51" s="82"/>
      <c r="H51" s="82"/>
      <c r="I51" s="82"/>
      <c r="J51" s="82"/>
      <c r="K51" s="41"/>
      <c r="L51" s="65"/>
      <c r="M51" s="41"/>
      <c r="N51" s="41"/>
      <c r="O51" s="41"/>
      <c r="P51" s="41"/>
      <c r="Q51" s="41"/>
    </row>
    <row r="52" spans="1:25" x14ac:dyDescent="0.25">
      <c r="G52" s="109"/>
      <c r="H52" s="109"/>
      <c r="I52" s="109"/>
      <c r="J52" s="109"/>
      <c r="K52" s="109"/>
      <c r="L52" s="109"/>
      <c r="M52" s="109"/>
      <c r="N52" s="109"/>
      <c r="O52" s="48"/>
      <c r="P52" s="41"/>
      <c r="Q52" s="41"/>
    </row>
    <row r="53" spans="1:25" s="110" customFormat="1" x14ac:dyDescent="0.25">
      <c r="A53" s="36"/>
      <c r="B53" s="173" t="s">
        <v>27</v>
      </c>
      <c r="C53" s="173"/>
      <c r="D53" s="173"/>
      <c r="G53" s="6"/>
      <c r="H53" s="7"/>
      <c r="I53" s="7"/>
      <c r="J53" s="7"/>
      <c r="K53" s="7"/>
      <c r="L53" s="7"/>
      <c r="M53" s="7"/>
      <c r="N53" s="7"/>
      <c r="O53" s="8"/>
      <c r="P53" s="111"/>
      <c r="Q53" s="111">
        <f>VLOOKUP($F$2,'COMPETENCES VOLET 3'!H2:I123,2)</f>
        <v>2473120233</v>
      </c>
      <c r="R53" s="110">
        <v>1</v>
      </c>
      <c r="S53" s="110" t="str">
        <f>CONCATENATE($Q$53,R53)</f>
        <v>24731202331</v>
      </c>
    </row>
    <row r="54" spans="1:25" s="110" customFormat="1" x14ac:dyDescent="0.25">
      <c r="B54" s="173"/>
      <c r="C54" s="173"/>
      <c r="D54" s="173"/>
      <c r="G54" s="9"/>
      <c r="H54" s="10" t="s">
        <v>26</v>
      </c>
      <c r="I54" s="10"/>
      <c r="J54" s="10"/>
      <c r="K54" s="10"/>
      <c r="L54" s="10"/>
      <c r="M54" s="10"/>
      <c r="N54" s="10"/>
      <c r="O54" s="11"/>
      <c r="P54" s="111"/>
      <c r="Q54" s="111"/>
      <c r="R54" s="110">
        <v>2</v>
      </c>
      <c r="S54" s="110" t="str">
        <f t="shared" ref="S54:S58" si="9">CONCATENATE($Q$53,R54)</f>
        <v>24731202332</v>
      </c>
    </row>
    <row r="55" spans="1:25" s="110" customFormat="1" x14ac:dyDescent="0.25">
      <c r="B55" s="173"/>
      <c r="C55" s="173"/>
      <c r="D55" s="173"/>
      <c r="G55" s="9"/>
      <c r="H55" s="10"/>
      <c r="I55" s="10"/>
      <c r="J55" s="10"/>
      <c r="K55" s="10"/>
      <c r="L55" s="10"/>
      <c r="M55" s="10"/>
      <c r="N55" s="10"/>
      <c r="O55" s="11"/>
      <c r="P55" s="111"/>
      <c r="Q55" s="111"/>
      <c r="R55" s="110">
        <v>3</v>
      </c>
      <c r="S55" s="110" t="str">
        <f t="shared" si="9"/>
        <v>24731202333</v>
      </c>
    </row>
    <row r="56" spans="1:25" s="110" customFormat="1" x14ac:dyDescent="0.25">
      <c r="G56" s="9"/>
      <c r="H56" s="10"/>
      <c r="I56" s="10"/>
      <c r="J56" s="10"/>
      <c r="K56" s="10"/>
      <c r="L56" s="10"/>
      <c r="M56" s="10"/>
      <c r="N56" s="10"/>
      <c r="O56" s="11"/>
      <c r="P56" s="111"/>
      <c r="Q56" s="111"/>
      <c r="R56" s="110">
        <v>4</v>
      </c>
      <c r="S56" s="110" t="str">
        <f t="shared" si="9"/>
        <v>24731202334</v>
      </c>
    </row>
    <row r="57" spans="1:25" s="110" customFormat="1" x14ac:dyDescent="0.25">
      <c r="G57" s="9"/>
      <c r="H57" s="10"/>
      <c r="I57" s="10"/>
      <c r="J57" s="10"/>
      <c r="K57" s="10"/>
      <c r="L57" s="10"/>
      <c r="M57" s="10"/>
      <c r="N57" s="10"/>
      <c r="O57" s="11"/>
      <c r="P57" s="111"/>
      <c r="Q57" s="111"/>
      <c r="R57" s="110">
        <v>5</v>
      </c>
      <c r="S57" s="110" t="str">
        <f t="shared" si="9"/>
        <v>24731202335</v>
      </c>
    </row>
    <row r="58" spans="1:25" s="110" customFormat="1" x14ac:dyDescent="0.25">
      <c r="G58" s="12"/>
      <c r="H58" s="13"/>
      <c r="I58" s="13"/>
      <c r="J58" s="13"/>
      <c r="K58" s="13"/>
      <c r="L58" s="13"/>
      <c r="M58" s="13"/>
      <c r="N58" s="13"/>
      <c r="O58" s="14"/>
      <c r="P58" s="111"/>
      <c r="Q58" s="111"/>
      <c r="R58" s="110">
        <v>6</v>
      </c>
      <c r="S58" s="110" t="str">
        <f t="shared" si="9"/>
        <v>24731202336</v>
      </c>
    </row>
    <row r="59" spans="1:25" s="110" customFormat="1" x14ac:dyDescent="0.25">
      <c r="G59" s="112"/>
      <c r="H59" s="112"/>
      <c r="I59" s="112"/>
      <c r="J59" s="112"/>
      <c r="K59" s="112"/>
      <c r="L59" s="112"/>
      <c r="M59" s="112"/>
      <c r="N59" s="112"/>
      <c r="O59" s="112"/>
      <c r="P59" s="111"/>
      <c r="Q59" s="111"/>
    </row>
    <row r="60" spans="1:25" s="110" customFormat="1" x14ac:dyDescent="0.25">
      <c r="G60" s="112"/>
      <c r="H60" s="112"/>
      <c r="I60" s="112"/>
      <c r="J60" s="112"/>
      <c r="K60" s="112"/>
      <c r="L60" s="112"/>
      <c r="M60" s="112"/>
      <c r="N60" s="112"/>
      <c r="O60" s="112"/>
      <c r="P60" s="111"/>
      <c r="Q60" s="111"/>
    </row>
    <row r="61" spans="1:25" s="110" customFormat="1" x14ac:dyDescent="0.25">
      <c r="P61" s="113"/>
      <c r="Q61" s="113"/>
    </row>
    <row r="62" spans="1:25" s="110" customFormat="1" x14ac:dyDescent="0.25">
      <c r="P62" s="113"/>
      <c r="Q62" s="113"/>
    </row>
    <row r="63" spans="1:25" s="110" customFormat="1" x14ac:dyDescent="0.25">
      <c r="P63" s="113"/>
      <c r="Q63" s="113"/>
    </row>
    <row r="64" spans="1:25" s="110" customFormat="1" x14ac:dyDescent="0.25">
      <c r="P64" s="113"/>
      <c r="Q64" s="113"/>
    </row>
    <row r="65" spans="16:17" s="110" customFormat="1" x14ac:dyDescent="0.25">
      <c r="P65" s="113"/>
      <c r="Q65" s="113"/>
    </row>
    <row r="66" spans="16:17" s="110" customFormat="1" x14ac:dyDescent="0.25">
      <c r="P66" s="113"/>
      <c r="Q66" s="113"/>
    </row>
    <row r="67" spans="16:17" s="110" customFormat="1" x14ac:dyDescent="0.25">
      <c r="P67" s="113"/>
      <c r="Q67" s="113"/>
    </row>
    <row r="68" spans="16:17" s="110" customFormat="1" x14ac:dyDescent="0.25">
      <c r="P68" s="113"/>
      <c r="Q68" s="113"/>
    </row>
    <row r="69" spans="16:17" s="110" customFormat="1" x14ac:dyDescent="0.25">
      <c r="P69" s="113"/>
      <c r="Q69" s="113"/>
    </row>
    <row r="70" spans="16:17" s="110" customFormat="1" x14ac:dyDescent="0.25">
      <c r="P70" s="113"/>
      <c r="Q70" s="113"/>
    </row>
    <row r="71" spans="16:17" s="110" customFormat="1" x14ac:dyDescent="0.25">
      <c r="P71" s="113"/>
      <c r="Q71" s="113"/>
    </row>
    <row r="72" spans="16:17" s="110" customFormat="1" x14ac:dyDescent="0.25">
      <c r="P72" s="113"/>
      <c r="Q72" s="113"/>
    </row>
    <row r="73" spans="16:17" s="110" customFormat="1" x14ac:dyDescent="0.25">
      <c r="P73" s="113"/>
      <c r="Q73" s="113"/>
    </row>
    <row r="74" spans="16:17" s="110" customFormat="1" x14ac:dyDescent="0.25">
      <c r="P74" s="113"/>
      <c r="Q74" s="113"/>
    </row>
  </sheetData>
  <sheetProtection algorithmName="SHA-512" hashValue="qNifnIPTrgUnoJdA5CAgmRZ29QLgE4ZqYa04HEVmjRAN/NBduylqMru5+sWqoBmzONjZOyJBZqf0rHX1SXubdg==" saltValue="+xY+duFXUkwaWRZRB2r2jQ==" spinCount="100000" sheet="1" objects="1" scenarios="1"/>
  <mergeCells count="62">
    <mergeCell ref="V1:V6"/>
    <mergeCell ref="B53:D55"/>
    <mergeCell ref="T1:T6"/>
    <mergeCell ref="C23:J23"/>
    <mergeCell ref="C24:J24"/>
    <mergeCell ref="C25:J25"/>
    <mergeCell ref="F1:K1"/>
    <mergeCell ref="F2:K2"/>
    <mergeCell ref="B7:B10"/>
    <mergeCell ref="B12:B15"/>
    <mergeCell ref="B17:B20"/>
    <mergeCell ref="B2:C2"/>
    <mergeCell ref="B1:C1"/>
    <mergeCell ref="B22:B25"/>
    <mergeCell ref="C22:J22"/>
    <mergeCell ref="A34:K34"/>
    <mergeCell ref="A38:A48"/>
    <mergeCell ref="B44:O45"/>
    <mergeCell ref="C46:N46"/>
    <mergeCell ref="C47:N47"/>
    <mergeCell ref="C48:N48"/>
    <mergeCell ref="B46:B48"/>
    <mergeCell ref="C42:J42"/>
    <mergeCell ref="C43:J43"/>
    <mergeCell ref="C38:J38"/>
    <mergeCell ref="C39:J39"/>
    <mergeCell ref="C40:J40"/>
    <mergeCell ref="C41:J41"/>
    <mergeCell ref="B38:B43"/>
    <mergeCell ref="B33:C33"/>
    <mergeCell ref="D33:E33"/>
    <mergeCell ref="F33:K33"/>
    <mergeCell ref="C27:J27"/>
    <mergeCell ref="C28:J28"/>
    <mergeCell ref="C29:J29"/>
    <mergeCell ref="C30:J30"/>
    <mergeCell ref="B32:C32"/>
    <mergeCell ref="D32:E32"/>
    <mergeCell ref="B27:B30"/>
    <mergeCell ref="F32:K32"/>
    <mergeCell ref="A22:A30"/>
    <mergeCell ref="A3:K3"/>
    <mergeCell ref="D1:E1"/>
    <mergeCell ref="D2:E2"/>
    <mergeCell ref="C7:J7"/>
    <mergeCell ref="C8:J8"/>
    <mergeCell ref="P1:S1"/>
    <mergeCell ref="A36:C36"/>
    <mergeCell ref="D36:O36"/>
    <mergeCell ref="A7:A20"/>
    <mergeCell ref="C12:J12"/>
    <mergeCell ref="C13:J13"/>
    <mergeCell ref="C14:J14"/>
    <mergeCell ref="C15:J15"/>
    <mergeCell ref="C17:J17"/>
    <mergeCell ref="I35:K35"/>
    <mergeCell ref="A35:H35"/>
    <mergeCell ref="C18:J18"/>
    <mergeCell ref="C19:J19"/>
    <mergeCell ref="C20:J20"/>
    <mergeCell ref="C10:J10"/>
    <mergeCell ref="C9:J9"/>
  </mergeCells>
  <conditionalFormatting sqref="K7:K10">
    <cfRule type="cellIs" dxfId="26" priority="34" stopIfTrue="1" operator="greaterThanOrEqual">
      <formula>$K$6</formula>
    </cfRule>
  </conditionalFormatting>
  <conditionalFormatting sqref="L7:L10">
    <cfRule type="cellIs" dxfId="25" priority="28" operator="greaterThanOrEqual">
      <formula>$L$6</formula>
    </cfRule>
  </conditionalFormatting>
  <conditionalFormatting sqref="L12:L15">
    <cfRule type="cellIs" dxfId="24" priority="27" operator="greaterThanOrEqual">
      <formula>$L$6</formula>
    </cfRule>
  </conditionalFormatting>
  <conditionalFormatting sqref="L17:L20">
    <cfRule type="cellIs" dxfId="23" priority="26" operator="greaterThanOrEqual">
      <formula>$L$6</formula>
    </cfRule>
  </conditionalFormatting>
  <conditionalFormatting sqref="L22:L25">
    <cfRule type="cellIs" dxfId="22" priority="25" operator="greaterThanOrEqual">
      <formula>$L$6</formula>
    </cfRule>
  </conditionalFormatting>
  <conditionalFormatting sqref="L27:L30">
    <cfRule type="cellIs" dxfId="21" priority="24" operator="greaterThanOrEqual">
      <formula>$L$6</formula>
    </cfRule>
  </conditionalFormatting>
  <conditionalFormatting sqref="L38:L43">
    <cfRule type="cellIs" dxfId="20" priority="23" operator="greaterThanOrEqual">
      <formula>$L$6</formula>
    </cfRule>
  </conditionalFormatting>
  <conditionalFormatting sqref="M7:M11">
    <cfRule type="cellIs" dxfId="19" priority="22" operator="greaterThanOrEqual">
      <formula>$M$6</formula>
    </cfRule>
  </conditionalFormatting>
  <conditionalFormatting sqref="M12:M15">
    <cfRule type="cellIs" dxfId="18" priority="21" operator="greaterThanOrEqual">
      <formula>$M$6</formula>
    </cfRule>
  </conditionalFormatting>
  <conditionalFormatting sqref="M17:M20">
    <cfRule type="cellIs" dxfId="17" priority="20" operator="greaterThanOrEqual">
      <formula>$M$6</formula>
    </cfRule>
  </conditionalFormatting>
  <conditionalFormatting sqref="M22:M25">
    <cfRule type="cellIs" dxfId="16" priority="19" operator="greaterThanOrEqual">
      <formula>$M$6</formula>
    </cfRule>
  </conditionalFormatting>
  <conditionalFormatting sqref="M27:M30">
    <cfRule type="cellIs" dxfId="15" priority="18" operator="greaterThanOrEqual">
      <formula>$M$6</formula>
    </cfRule>
  </conditionalFormatting>
  <conditionalFormatting sqref="M38:M43">
    <cfRule type="cellIs" dxfId="14" priority="17" operator="greaterThanOrEqual">
      <formula>$M$6</formula>
    </cfRule>
  </conditionalFormatting>
  <conditionalFormatting sqref="K12:K15">
    <cfRule type="cellIs" dxfId="13" priority="16" stopIfTrue="1" operator="greaterThanOrEqual">
      <formula>$K$6</formula>
    </cfRule>
  </conditionalFormatting>
  <conditionalFormatting sqref="K17:K20">
    <cfRule type="cellIs" dxfId="12" priority="15" stopIfTrue="1" operator="greaterThanOrEqual">
      <formula>$K$6</formula>
    </cfRule>
  </conditionalFormatting>
  <conditionalFormatting sqref="K22:K25">
    <cfRule type="cellIs" dxfId="11" priority="14" stopIfTrue="1" operator="greaterThanOrEqual">
      <formula>$K$6</formula>
    </cfRule>
  </conditionalFormatting>
  <conditionalFormatting sqref="K27:K30">
    <cfRule type="cellIs" dxfId="10" priority="13" stopIfTrue="1" operator="greaterThanOrEqual">
      <formula>$K$6</formula>
    </cfRule>
  </conditionalFormatting>
  <conditionalFormatting sqref="K38:K43">
    <cfRule type="cellIs" dxfId="9" priority="12" stopIfTrue="1" operator="greaterThanOrEqual">
      <formula>$K$6</formula>
    </cfRule>
  </conditionalFormatting>
  <conditionalFormatting sqref="N7:N11">
    <cfRule type="cellIs" dxfId="8" priority="11" operator="greaterThanOrEqual">
      <formula>$N$6</formula>
    </cfRule>
  </conditionalFormatting>
  <conditionalFormatting sqref="N12:N15">
    <cfRule type="cellIs" dxfId="7" priority="10" operator="greaterThanOrEqual">
      <formula>$N$6</formula>
    </cfRule>
  </conditionalFormatting>
  <conditionalFormatting sqref="N17:N20">
    <cfRule type="cellIs" dxfId="6" priority="9" operator="greaterThanOrEqual">
      <formula>$N$6</formula>
    </cfRule>
  </conditionalFormatting>
  <conditionalFormatting sqref="N22:N25">
    <cfRule type="cellIs" dxfId="5" priority="8" operator="greaterThanOrEqual">
      <formula>$N$6</formula>
    </cfRule>
  </conditionalFormatting>
  <conditionalFormatting sqref="N27:N30">
    <cfRule type="cellIs" dxfId="4" priority="7" operator="greaterThanOrEqual">
      <formula>$N$6</formula>
    </cfRule>
  </conditionalFormatting>
  <conditionalFormatting sqref="N38:N43">
    <cfRule type="cellIs" dxfId="3" priority="6" operator="greaterThanOrEqual">
      <formula>$N$6</formula>
    </cfRule>
  </conditionalFormatting>
  <conditionalFormatting sqref="O46">
    <cfRule type="cellIs" dxfId="2" priority="3" operator="equal">
      <formula>"x"</formula>
    </cfRule>
  </conditionalFormatting>
  <conditionalFormatting sqref="O47 P50:Q50">
    <cfRule type="cellIs" dxfId="1" priority="2" operator="equal">
      <formula>"x"</formula>
    </cfRule>
  </conditionalFormatting>
  <conditionalFormatting sqref="O48:Q48">
    <cfRule type="cellIs" dxfId="0" priority="1" operator="equal">
      <formula>"x"</formula>
    </cfRule>
  </conditionalFormatting>
  <dataValidations count="1">
    <dataValidation type="list" allowBlank="1" showInputMessage="1" showErrorMessage="1" sqref="F2:K2">
      <formula1>LISTEBCP</formula1>
    </dataValidation>
  </dataValidations>
  <pageMargins left="0.25" right="0.25" top="0.75" bottom="0.75" header="0.3" footer="0.3"/>
  <pageSetup paperSize="9" orientation="portrait" r:id="rId1"/>
  <headerFooter>
    <oddHeader>&amp;C&amp;"-,Gras italique"ORIENTATION - FICHE PROFIL INDIVIDUEL DE COMPETENCES
Région Académique Bourgogne - Franche - Comté</oddHeader>
  </headerFooter>
  <ignoredErrors>
    <ignoredError sqref="T11:V11 T16:V16 T21:V21 T26:V26 U31 U44" formula="1"/>
    <ignoredError sqref="S11 S16" formulaRange="1"/>
    <ignoredError sqref="C38:C4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2"/>
  <sheetViews>
    <sheetView topLeftCell="D127" zoomScaleNormal="100" workbookViewId="0">
      <selection activeCell="B5" sqref="B5"/>
    </sheetView>
  </sheetViews>
  <sheetFormatPr baseColWidth="10" defaultRowHeight="15" x14ac:dyDescent="0.25"/>
  <cols>
    <col min="2" max="2" width="20.28515625" customWidth="1"/>
    <col min="3" max="3" width="70" style="17" customWidth="1"/>
    <col min="4" max="4" width="9.5703125" style="18" customWidth="1"/>
    <col min="5" max="5" width="11" style="18" customWidth="1"/>
    <col min="6" max="6" width="76.28515625" style="17" customWidth="1"/>
    <col min="8" max="8" width="36.140625" customWidth="1"/>
    <col min="10" max="10" width="21.42578125" customWidth="1"/>
  </cols>
  <sheetData>
    <row r="1" spans="1:10" x14ac:dyDescent="0.25">
      <c r="A1" s="19" t="s">
        <v>58</v>
      </c>
      <c r="B1" s="19"/>
      <c r="C1" s="19" t="s">
        <v>59</v>
      </c>
      <c r="D1" s="19" t="s">
        <v>60</v>
      </c>
      <c r="E1" s="19" t="s">
        <v>61</v>
      </c>
      <c r="F1" s="19" t="s">
        <v>62</v>
      </c>
    </row>
    <row r="2" spans="1:10" x14ac:dyDescent="0.25">
      <c r="A2" s="20">
        <v>24000</v>
      </c>
      <c r="B2" s="20" t="str">
        <f t="shared" ref="B2:B65" si="0">CONCATENATE(A2,E2)</f>
        <v>240001</v>
      </c>
      <c r="C2" s="21" t="s">
        <v>127</v>
      </c>
      <c r="D2" s="22" t="s">
        <v>128</v>
      </c>
      <c r="E2" s="22">
        <v>1</v>
      </c>
      <c r="F2" s="21" t="s">
        <v>129</v>
      </c>
      <c r="H2" t="s">
        <v>524</v>
      </c>
      <c r="I2" t="s">
        <v>58</v>
      </c>
      <c r="J2" t="s">
        <v>523</v>
      </c>
    </row>
    <row r="3" spans="1:10" x14ac:dyDescent="0.25">
      <c r="A3" s="20">
        <v>24000</v>
      </c>
      <c r="B3" s="20" t="str">
        <f t="shared" si="0"/>
        <v>240002</v>
      </c>
      <c r="C3" s="21" t="s">
        <v>127</v>
      </c>
      <c r="D3" s="22" t="s">
        <v>128</v>
      </c>
      <c r="E3" s="22">
        <v>2</v>
      </c>
      <c r="F3" s="21" t="s">
        <v>130</v>
      </c>
      <c r="H3" t="s">
        <v>679</v>
      </c>
      <c r="I3">
        <v>2473300333</v>
      </c>
      <c r="J3" t="s">
        <v>380</v>
      </c>
    </row>
    <row r="4" spans="1:10" x14ac:dyDescent="0.25">
      <c r="A4" s="20">
        <v>24000</v>
      </c>
      <c r="B4" s="20" t="str">
        <f t="shared" si="0"/>
        <v>240003</v>
      </c>
      <c r="C4" s="21" t="s">
        <v>127</v>
      </c>
      <c r="D4" s="22" t="s">
        <v>128</v>
      </c>
      <c r="E4" s="22">
        <v>3</v>
      </c>
      <c r="F4" s="21" t="s">
        <v>131</v>
      </c>
      <c r="H4" t="s">
        <v>680</v>
      </c>
      <c r="I4">
        <v>2473300433</v>
      </c>
      <c r="J4" t="s">
        <v>499</v>
      </c>
    </row>
    <row r="5" spans="1:10" x14ac:dyDescent="0.25">
      <c r="A5" s="20">
        <v>24000</v>
      </c>
      <c r="B5" s="20" t="str">
        <f t="shared" si="0"/>
        <v>240004</v>
      </c>
      <c r="C5" s="21" t="s">
        <v>127</v>
      </c>
      <c r="D5" s="22" t="s">
        <v>128</v>
      </c>
      <c r="E5" s="22">
        <v>4</v>
      </c>
      <c r="F5" s="21" t="s">
        <v>132</v>
      </c>
      <c r="H5" t="s">
        <v>669</v>
      </c>
      <c r="I5">
        <v>2473121033</v>
      </c>
      <c r="J5" t="s">
        <v>668</v>
      </c>
    </row>
    <row r="6" spans="1:10" x14ac:dyDescent="0.25">
      <c r="A6" s="20">
        <v>24000</v>
      </c>
      <c r="B6" s="20" t="str">
        <f t="shared" si="0"/>
        <v>240005</v>
      </c>
      <c r="C6" s="21" t="s">
        <v>127</v>
      </c>
      <c r="D6" s="22" t="s">
        <v>128</v>
      </c>
      <c r="E6" s="22">
        <v>5</v>
      </c>
      <c r="F6" s="21" t="s">
        <v>133</v>
      </c>
      <c r="H6" t="s">
        <v>628</v>
      </c>
      <c r="I6">
        <v>2472530233</v>
      </c>
      <c r="J6" t="s">
        <v>627</v>
      </c>
    </row>
    <row r="7" spans="1:10" x14ac:dyDescent="0.25">
      <c r="A7" s="20">
        <v>24000</v>
      </c>
      <c r="B7" s="20" t="str">
        <f t="shared" si="0"/>
        <v>240006</v>
      </c>
      <c r="C7" s="21" t="s">
        <v>127</v>
      </c>
      <c r="D7" s="22" t="s">
        <v>128</v>
      </c>
      <c r="E7" s="22">
        <v>6</v>
      </c>
      <c r="F7" s="21" t="s">
        <v>134</v>
      </c>
      <c r="H7" t="s">
        <v>631</v>
      </c>
      <c r="I7">
        <v>2472530433</v>
      </c>
      <c r="J7" t="s">
        <v>630</v>
      </c>
    </row>
    <row r="8" spans="1:10" ht="30" x14ac:dyDescent="0.25">
      <c r="A8" s="20">
        <v>24100</v>
      </c>
      <c r="B8" s="20" t="str">
        <f t="shared" si="0"/>
        <v>241001</v>
      </c>
      <c r="C8" s="23" t="s">
        <v>293</v>
      </c>
      <c r="D8" s="24" t="s">
        <v>294</v>
      </c>
      <c r="E8" s="24">
        <v>1</v>
      </c>
      <c r="F8" s="23" t="s">
        <v>295</v>
      </c>
      <c r="H8" t="s">
        <v>629</v>
      </c>
      <c r="I8">
        <v>2472530333</v>
      </c>
      <c r="J8" t="s">
        <v>325</v>
      </c>
    </row>
    <row r="9" spans="1:10" ht="45" x14ac:dyDescent="0.25">
      <c r="A9" s="20">
        <v>24100</v>
      </c>
      <c r="B9" s="20" t="str">
        <f t="shared" si="0"/>
        <v>241002</v>
      </c>
      <c r="C9" s="23" t="s">
        <v>293</v>
      </c>
      <c r="D9" s="24" t="s">
        <v>294</v>
      </c>
      <c r="E9" s="24">
        <v>2</v>
      </c>
      <c r="F9" s="23" t="s">
        <v>296</v>
      </c>
      <c r="H9" t="s">
        <v>699</v>
      </c>
      <c r="I9">
        <v>2762100133</v>
      </c>
      <c r="J9" t="s">
        <v>390</v>
      </c>
    </row>
    <row r="10" spans="1:10" ht="45" x14ac:dyDescent="0.25">
      <c r="A10" s="20">
        <v>24100</v>
      </c>
      <c r="B10" s="20" t="str">
        <f t="shared" si="0"/>
        <v>241003</v>
      </c>
      <c r="C10" s="23" t="s">
        <v>293</v>
      </c>
      <c r="D10" s="24" t="s">
        <v>294</v>
      </c>
      <c r="E10" s="24">
        <v>3</v>
      </c>
      <c r="F10" s="23" t="s">
        <v>297</v>
      </c>
      <c r="H10" t="s">
        <v>580</v>
      </c>
      <c r="I10">
        <v>2472330433</v>
      </c>
      <c r="J10" t="s">
        <v>579</v>
      </c>
    </row>
    <row r="11" spans="1:10" ht="45" x14ac:dyDescent="0.25">
      <c r="A11" s="20">
        <v>24100</v>
      </c>
      <c r="B11" s="20" t="str">
        <f t="shared" si="0"/>
        <v>241004</v>
      </c>
      <c r="C11" s="23" t="s">
        <v>293</v>
      </c>
      <c r="D11" s="24" t="s">
        <v>294</v>
      </c>
      <c r="E11" s="24">
        <v>4</v>
      </c>
      <c r="F11" s="23" t="s">
        <v>298</v>
      </c>
      <c r="H11" t="s">
        <v>715</v>
      </c>
      <c r="I11">
        <v>2762140533</v>
      </c>
      <c r="J11" t="s">
        <v>509</v>
      </c>
    </row>
    <row r="12" spans="1:10" ht="30" x14ac:dyDescent="0.25">
      <c r="A12" s="20">
        <v>24100</v>
      </c>
      <c r="B12" s="20" t="str">
        <f t="shared" si="0"/>
        <v>241005</v>
      </c>
      <c r="C12" s="23" t="s">
        <v>293</v>
      </c>
      <c r="D12" s="24" t="s">
        <v>294</v>
      </c>
      <c r="E12" s="24">
        <v>5</v>
      </c>
      <c r="F12" s="23" t="s">
        <v>299</v>
      </c>
      <c r="H12" t="s">
        <v>674</v>
      </c>
      <c r="I12">
        <v>2473230333</v>
      </c>
      <c r="J12" t="s">
        <v>309</v>
      </c>
    </row>
    <row r="13" spans="1:10" x14ac:dyDescent="0.25">
      <c r="A13" s="20">
        <v>24100</v>
      </c>
      <c r="B13" s="20" t="str">
        <f t="shared" si="0"/>
        <v>241006</v>
      </c>
      <c r="C13" s="23" t="s">
        <v>293</v>
      </c>
      <c r="D13" s="24" t="s">
        <v>294</v>
      </c>
      <c r="E13" s="24">
        <v>6</v>
      </c>
      <c r="F13" s="23" t="s">
        <v>300</v>
      </c>
      <c r="H13" t="s">
        <v>547</v>
      </c>
      <c r="I13">
        <v>2472230433</v>
      </c>
      <c r="J13" t="s">
        <v>546</v>
      </c>
    </row>
    <row r="14" spans="1:10" x14ac:dyDescent="0.25">
      <c r="A14" s="20">
        <v>2472000233</v>
      </c>
      <c r="B14" s="20" t="str">
        <f t="shared" si="0"/>
        <v>24720002331</v>
      </c>
      <c r="C14" s="23" t="s">
        <v>119</v>
      </c>
      <c r="D14" s="24" t="s">
        <v>120</v>
      </c>
      <c r="E14" s="24">
        <v>1</v>
      </c>
      <c r="F14" s="23" t="s">
        <v>121</v>
      </c>
      <c r="H14" t="s">
        <v>549</v>
      </c>
      <c r="I14">
        <v>2472230533</v>
      </c>
      <c r="J14" t="s">
        <v>548</v>
      </c>
    </row>
    <row r="15" spans="1:10" x14ac:dyDescent="0.25">
      <c r="A15" s="20">
        <v>2472000233</v>
      </c>
      <c r="B15" s="20" t="str">
        <f t="shared" si="0"/>
        <v>24720002332</v>
      </c>
      <c r="C15" s="23" t="s">
        <v>119</v>
      </c>
      <c r="D15" s="24" t="s">
        <v>120</v>
      </c>
      <c r="E15" s="24">
        <v>2</v>
      </c>
      <c r="F15" s="23" t="s">
        <v>122</v>
      </c>
      <c r="H15" t="s">
        <v>561</v>
      </c>
      <c r="I15">
        <v>2472300333</v>
      </c>
      <c r="J15" t="s">
        <v>560</v>
      </c>
    </row>
    <row r="16" spans="1:10" x14ac:dyDescent="0.25">
      <c r="A16" s="20">
        <v>2472000233</v>
      </c>
      <c r="B16" s="20" t="str">
        <f t="shared" si="0"/>
        <v>24720002333</v>
      </c>
      <c r="C16" s="23" t="s">
        <v>119</v>
      </c>
      <c r="D16" s="24" t="s">
        <v>120</v>
      </c>
      <c r="E16" s="24">
        <v>3</v>
      </c>
      <c r="F16" s="23" t="s">
        <v>123</v>
      </c>
      <c r="H16" t="s">
        <v>595</v>
      </c>
      <c r="I16">
        <v>2472420233</v>
      </c>
      <c r="J16" t="s">
        <v>392</v>
      </c>
    </row>
    <row r="17" spans="1:10" x14ac:dyDescent="0.25">
      <c r="A17" s="20">
        <v>2472000233</v>
      </c>
      <c r="B17" s="20" t="str">
        <f t="shared" si="0"/>
        <v>24720002334</v>
      </c>
      <c r="C17" s="23" t="s">
        <v>119</v>
      </c>
      <c r="D17" s="24" t="s">
        <v>120</v>
      </c>
      <c r="E17" s="24">
        <v>4</v>
      </c>
      <c r="F17" s="23" t="s">
        <v>124</v>
      </c>
      <c r="H17" t="s">
        <v>553</v>
      </c>
      <c r="I17">
        <v>2472240333</v>
      </c>
      <c r="J17" t="s">
        <v>552</v>
      </c>
    </row>
    <row r="18" spans="1:10" x14ac:dyDescent="0.25">
      <c r="A18" s="20">
        <v>2472000233</v>
      </c>
      <c r="B18" s="20" t="str">
        <f t="shared" si="0"/>
        <v>24720002335</v>
      </c>
      <c r="C18" s="23" t="s">
        <v>119</v>
      </c>
      <c r="D18" s="24" t="s">
        <v>120</v>
      </c>
      <c r="E18" s="24">
        <v>5</v>
      </c>
      <c r="F18" s="23" t="s">
        <v>125</v>
      </c>
      <c r="H18" t="s">
        <v>551</v>
      </c>
      <c r="I18">
        <v>2472240233</v>
      </c>
      <c r="J18" t="s">
        <v>550</v>
      </c>
    </row>
    <row r="19" spans="1:10" x14ac:dyDescent="0.25">
      <c r="A19" s="20">
        <v>2472000233</v>
      </c>
      <c r="B19" s="20" t="str">
        <f t="shared" si="0"/>
        <v>24720002336</v>
      </c>
      <c r="C19" s="23" t="s">
        <v>119</v>
      </c>
      <c r="D19" s="24" t="s">
        <v>120</v>
      </c>
      <c r="E19" s="24">
        <v>6</v>
      </c>
      <c r="F19" s="23" t="s">
        <v>126</v>
      </c>
      <c r="H19" t="s">
        <v>569</v>
      </c>
      <c r="I19">
        <v>2472320233</v>
      </c>
      <c r="J19" t="s">
        <v>568</v>
      </c>
    </row>
    <row r="20" spans="1:10" ht="30" x14ac:dyDescent="0.25">
      <c r="A20" s="27">
        <v>2472010233</v>
      </c>
      <c r="B20" s="20" t="str">
        <f t="shared" si="0"/>
        <v>24720102331</v>
      </c>
      <c r="C20" s="21" t="s">
        <v>344</v>
      </c>
      <c r="D20" s="22" t="s">
        <v>345</v>
      </c>
      <c r="E20" s="22">
        <v>1</v>
      </c>
      <c r="F20" s="21" t="s">
        <v>346</v>
      </c>
      <c r="H20" t="s">
        <v>582</v>
      </c>
      <c r="I20">
        <v>2472340333</v>
      </c>
      <c r="J20" t="s">
        <v>581</v>
      </c>
    </row>
    <row r="21" spans="1:10" x14ac:dyDescent="0.25">
      <c r="A21" s="27">
        <v>2472010233</v>
      </c>
      <c r="B21" s="20" t="str">
        <f t="shared" si="0"/>
        <v>24720102332</v>
      </c>
      <c r="C21" s="21" t="s">
        <v>344</v>
      </c>
      <c r="D21" s="22" t="s">
        <v>345</v>
      </c>
      <c r="E21" s="22">
        <v>2</v>
      </c>
      <c r="F21" s="21" t="s">
        <v>347</v>
      </c>
      <c r="H21" t="s">
        <v>632</v>
      </c>
      <c r="I21">
        <v>2472530533</v>
      </c>
      <c r="J21" t="s">
        <v>505</v>
      </c>
    </row>
    <row r="22" spans="1:10" ht="30" x14ac:dyDescent="0.25">
      <c r="A22" s="27">
        <v>2472010233</v>
      </c>
      <c r="B22" s="20" t="str">
        <f t="shared" si="0"/>
        <v>24720102333</v>
      </c>
      <c r="C22" s="21" t="s">
        <v>344</v>
      </c>
      <c r="D22" s="22" t="s">
        <v>345</v>
      </c>
      <c r="E22" s="22">
        <v>3</v>
      </c>
      <c r="F22" s="21" t="s">
        <v>348</v>
      </c>
      <c r="H22" t="s">
        <v>534</v>
      </c>
      <c r="I22">
        <v>2472200333</v>
      </c>
      <c r="J22" t="s">
        <v>533</v>
      </c>
    </row>
    <row r="23" spans="1:10" ht="30" x14ac:dyDescent="0.25">
      <c r="A23" s="27">
        <v>2472010233</v>
      </c>
      <c r="B23" s="20" t="str">
        <f t="shared" si="0"/>
        <v>24720102334</v>
      </c>
      <c r="C23" s="21" t="s">
        <v>344</v>
      </c>
      <c r="D23" s="22" t="s">
        <v>345</v>
      </c>
      <c r="E23" s="22">
        <v>4</v>
      </c>
      <c r="F23" s="21" t="s">
        <v>349</v>
      </c>
      <c r="H23" t="s">
        <v>538</v>
      </c>
      <c r="I23">
        <v>2472210433</v>
      </c>
      <c r="J23" t="s">
        <v>537</v>
      </c>
    </row>
    <row r="24" spans="1:10" x14ac:dyDescent="0.25">
      <c r="A24" s="27">
        <v>2472010233</v>
      </c>
      <c r="B24" s="20" t="str">
        <f t="shared" si="0"/>
        <v>24720102335</v>
      </c>
      <c r="C24" s="21" t="s">
        <v>344</v>
      </c>
      <c r="D24" s="22" t="s">
        <v>345</v>
      </c>
      <c r="E24" s="22">
        <v>5</v>
      </c>
      <c r="F24" s="21" t="s">
        <v>350</v>
      </c>
      <c r="H24" t="s">
        <v>539</v>
      </c>
      <c r="I24">
        <v>2472210533</v>
      </c>
      <c r="J24" t="s">
        <v>539</v>
      </c>
    </row>
    <row r="25" spans="1:10" ht="30" x14ac:dyDescent="0.25">
      <c r="A25" s="27">
        <v>2472010233</v>
      </c>
      <c r="B25" s="20" t="str">
        <f t="shared" si="0"/>
        <v>24720102336</v>
      </c>
      <c r="C25" s="21" t="s">
        <v>344</v>
      </c>
      <c r="D25" s="22" t="s">
        <v>345</v>
      </c>
      <c r="E25" s="22">
        <v>6</v>
      </c>
      <c r="F25" s="21" t="s">
        <v>351</v>
      </c>
      <c r="H25" t="s">
        <v>700</v>
      </c>
      <c r="I25">
        <v>2762110833</v>
      </c>
      <c r="J25" t="s">
        <v>513</v>
      </c>
    </row>
    <row r="26" spans="1:10" x14ac:dyDescent="0.25">
      <c r="A26" s="27">
        <v>2472200333</v>
      </c>
      <c r="B26" s="20" t="str">
        <f t="shared" si="0"/>
        <v>24722003331</v>
      </c>
      <c r="C26" s="21" t="s">
        <v>394</v>
      </c>
      <c r="D26" s="22" t="s">
        <v>395</v>
      </c>
      <c r="E26" s="22">
        <v>1</v>
      </c>
      <c r="F26" s="21"/>
      <c r="H26" t="s">
        <v>707</v>
      </c>
      <c r="I26">
        <v>2762120733</v>
      </c>
      <c r="J26" t="s">
        <v>515</v>
      </c>
    </row>
    <row r="27" spans="1:10" x14ac:dyDescent="0.25">
      <c r="A27" s="27">
        <v>2472200333</v>
      </c>
      <c r="B27" s="20" t="str">
        <f t="shared" si="0"/>
        <v>24722003332</v>
      </c>
      <c r="C27" s="21" t="s">
        <v>394</v>
      </c>
      <c r="D27" s="22" t="s">
        <v>395</v>
      </c>
      <c r="E27" s="22">
        <v>2</v>
      </c>
      <c r="F27" s="21"/>
      <c r="H27" t="s">
        <v>702</v>
      </c>
      <c r="I27">
        <v>2762110933</v>
      </c>
      <c r="J27" t="s">
        <v>701</v>
      </c>
    </row>
    <row r="28" spans="1:10" x14ac:dyDescent="0.25">
      <c r="A28" s="27">
        <v>2472200333</v>
      </c>
      <c r="B28" s="20" t="str">
        <f t="shared" si="0"/>
        <v>24722003333</v>
      </c>
      <c r="C28" s="21" t="s">
        <v>394</v>
      </c>
      <c r="D28" s="22" t="s">
        <v>395</v>
      </c>
      <c r="E28" s="22">
        <v>3</v>
      </c>
      <c r="F28" s="21"/>
      <c r="H28" t="s">
        <v>654</v>
      </c>
      <c r="I28">
        <v>2473110533</v>
      </c>
      <c r="J28" t="s">
        <v>653</v>
      </c>
    </row>
    <row r="29" spans="1:10" x14ac:dyDescent="0.25">
      <c r="A29" s="27">
        <v>2472200333</v>
      </c>
      <c r="B29" s="20" t="str">
        <f t="shared" si="0"/>
        <v>24722003334</v>
      </c>
      <c r="C29" s="21" t="s">
        <v>394</v>
      </c>
      <c r="D29" s="22" t="s">
        <v>395</v>
      </c>
      <c r="E29" s="22">
        <v>4</v>
      </c>
      <c r="F29" s="21"/>
      <c r="H29" t="s">
        <v>532</v>
      </c>
      <c r="I29">
        <v>2472130233</v>
      </c>
      <c r="J29" t="s">
        <v>531</v>
      </c>
    </row>
    <row r="30" spans="1:10" x14ac:dyDescent="0.25">
      <c r="A30" s="27">
        <v>2472200333</v>
      </c>
      <c r="B30" s="20" t="str">
        <f t="shared" si="0"/>
        <v>24722003335</v>
      </c>
      <c r="C30" s="21" t="s">
        <v>394</v>
      </c>
      <c r="D30" s="22" t="s">
        <v>395</v>
      </c>
      <c r="E30" s="22">
        <v>5</v>
      </c>
      <c r="F30" s="21"/>
      <c r="H30" t="s">
        <v>688</v>
      </c>
      <c r="I30">
        <v>2473340333</v>
      </c>
      <c r="J30" t="s">
        <v>687</v>
      </c>
    </row>
    <row r="31" spans="1:10" x14ac:dyDescent="0.25">
      <c r="A31" s="27">
        <v>2472200333</v>
      </c>
      <c r="B31" s="20" t="str">
        <f t="shared" si="0"/>
        <v>24722003336</v>
      </c>
      <c r="C31" s="21" t="s">
        <v>394</v>
      </c>
      <c r="D31" s="22" t="s">
        <v>395</v>
      </c>
      <c r="E31" s="22">
        <v>6</v>
      </c>
      <c r="F31" s="21"/>
      <c r="H31" t="s">
        <v>663</v>
      </c>
      <c r="I31">
        <v>2473120233</v>
      </c>
      <c r="J31" t="s">
        <v>662</v>
      </c>
    </row>
    <row r="32" spans="1:10" ht="30" x14ac:dyDescent="0.25">
      <c r="A32" s="20">
        <v>2472200433</v>
      </c>
      <c r="B32" s="20" t="str">
        <f t="shared" si="0"/>
        <v>24722004331</v>
      </c>
      <c r="C32" s="23" t="s">
        <v>246</v>
      </c>
      <c r="D32" s="24" t="s">
        <v>247</v>
      </c>
      <c r="E32" s="24">
        <v>1</v>
      </c>
      <c r="F32" s="23" t="s">
        <v>248</v>
      </c>
      <c r="H32" t="s">
        <v>709</v>
      </c>
      <c r="I32">
        <v>2762121033</v>
      </c>
      <c r="J32" t="s">
        <v>708</v>
      </c>
    </row>
    <row r="33" spans="1:10" ht="30" x14ac:dyDescent="0.25">
      <c r="A33" s="20">
        <v>2472200433</v>
      </c>
      <c r="B33" s="20" t="str">
        <f t="shared" si="0"/>
        <v>24722004332</v>
      </c>
      <c r="C33" s="23" t="s">
        <v>246</v>
      </c>
      <c r="D33" s="24" t="s">
        <v>247</v>
      </c>
      <c r="E33" s="24">
        <v>2</v>
      </c>
      <c r="F33" s="23" t="s">
        <v>249</v>
      </c>
      <c r="H33" t="s">
        <v>710</v>
      </c>
      <c r="I33">
        <v>2762121133</v>
      </c>
      <c r="J33" t="s">
        <v>511</v>
      </c>
    </row>
    <row r="34" spans="1:10" ht="30" x14ac:dyDescent="0.25">
      <c r="A34" s="20">
        <v>2472200433</v>
      </c>
      <c r="B34" s="20" t="str">
        <f t="shared" si="0"/>
        <v>24722004333</v>
      </c>
      <c r="C34" s="23" t="s">
        <v>246</v>
      </c>
      <c r="D34" s="24" t="s">
        <v>247</v>
      </c>
      <c r="E34" s="24">
        <v>3</v>
      </c>
      <c r="F34" s="23" t="s">
        <v>250</v>
      </c>
      <c r="H34" t="s">
        <v>657</v>
      </c>
      <c r="I34">
        <v>2473110733</v>
      </c>
      <c r="J34" t="s">
        <v>503</v>
      </c>
    </row>
    <row r="35" spans="1:10" ht="30" x14ac:dyDescent="0.25">
      <c r="A35" s="20">
        <v>2472200433</v>
      </c>
      <c r="B35" s="20" t="str">
        <f t="shared" si="0"/>
        <v>24722004334</v>
      </c>
      <c r="C35" s="23" t="s">
        <v>246</v>
      </c>
      <c r="D35" s="24" t="s">
        <v>247</v>
      </c>
      <c r="E35" s="24">
        <v>4</v>
      </c>
      <c r="F35" s="23" t="s">
        <v>251</v>
      </c>
      <c r="H35" t="s">
        <v>640</v>
      </c>
      <c r="I35">
        <v>2472541033</v>
      </c>
      <c r="J35" t="s">
        <v>639</v>
      </c>
    </row>
    <row r="36" spans="1:10" ht="30" x14ac:dyDescent="0.25">
      <c r="A36" s="20">
        <v>2472200433</v>
      </c>
      <c r="B36" s="20" t="str">
        <f t="shared" si="0"/>
        <v>24722004335</v>
      </c>
      <c r="C36" s="23" t="s">
        <v>246</v>
      </c>
      <c r="D36" s="24" t="s">
        <v>247</v>
      </c>
      <c r="E36" s="24">
        <v>5</v>
      </c>
      <c r="F36" s="23" t="s">
        <v>252</v>
      </c>
      <c r="H36" t="s">
        <v>541</v>
      </c>
      <c r="I36">
        <v>2472210633</v>
      </c>
      <c r="J36" t="s">
        <v>540</v>
      </c>
    </row>
    <row r="37" spans="1:10" ht="30" x14ac:dyDescent="0.25">
      <c r="A37" s="20">
        <v>2472200433</v>
      </c>
      <c r="B37" s="20" t="str">
        <f t="shared" si="0"/>
        <v>24722004336</v>
      </c>
      <c r="C37" s="23" t="s">
        <v>246</v>
      </c>
      <c r="D37" s="24" t="s">
        <v>247</v>
      </c>
      <c r="E37" s="24">
        <v>6</v>
      </c>
      <c r="F37" s="23" t="s">
        <v>253</v>
      </c>
      <c r="H37" t="s">
        <v>530</v>
      </c>
      <c r="I37">
        <v>2472120433</v>
      </c>
      <c r="J37" t="s">
        <v>529</v>
      </c>
    </row>
    <row r="38" spans="1:10" x14ac:dyDescent="0.25">
      <c r="A38" s="27">
        <v>2472210633</v>
      </c>
      <c r="B38" s="20" t="str">
        <f t="shared" si="0"/>
        <v>24722106331</v>
      </c>
      <c r="C38" s="28" t="s">
        <v>411</v>
      </c>
      <c r="D38" s="29" t="s">
        <v>412</v>
      </c>
      <c r="E38" s="24">
        <v>1</v>
      </c>
      <c r="F38" s="28" t="s">
        <v>413</v>
      </c>
      <c r="H38" t="s">
        <v>609</v>
      </c>
      <c r="I38">
        <v>2472500833</v>
      </c>
      <c r="J38" t="s">
        <v>608</v>
      </c>
    </row>
    <row r="39" spans="1:10" x14ac:dyDescent="0.25">
      <c r="A39" s="27">
        <v>2472210633</v>
      </c>
      <c r="B39" s="20" t="str">
        <f t="shared" si="0"/>
        <v>24722106332</v>
      </c>
      <c r="C39" s="28" t="s">
        <v>411</v>
      </c>
      <c r="D39" s="29" t="s">
        <v>412</v>
      </c>
      <c r="E39" s="24">
        <v>2</v>
      </c>
      <c r="F39" s="28" t="s">
        <v>407</v>
      </c>
      <c r="H39" t="s">
        <v>642</v>
      </c>
      <c r="I39">
        <v>2472550633</v>
      </c>
      <c r="J39" t="s">
        <v>641</v>
      </c>
    </row>
    <row r="40" spans="1:10" x14ac:dyDescent="0.25">
      <c r="A40" s="27">
        <v>2472210633</v>
      </c>
      <c r="B40" s="20" t="str">
        <f t="shared" si="0"/>
        <v>24722106333</v>
      </c>
      <c r="C40" s="28" t="s">
        <v>411</v>
      </c>
      <c r="D40" s="29" t="s">
        <v>412</v>
      </c>
      <c r="E40" s="24">
        <v>3</v>
      </c>
      <c r="F40" s="28" t="s">
        <v>408</v>
      </c>
      <c r="H40" t="s">
        <v>689</v>
      </c>
      <c r="I40">
        <v>2473360133</v>
      </c>
      <c r="J40" t="s">
        <v>416</v>
      </c>
    </row>
    <row r="41" spans="1:10" x14ac:dyDescent="0.25">
      <c r="A41" s="27">
        <v>2472210633</v>
      </c>
      <c r="B41" s="20" t="str">
        <f t="shared" si="0"/>
        <v>24722106334</v>
      </c>
      <c r="C41" s="28" t="s">
        <v>411</v>
      </c>
      <c r="D41" s="29" t="s">
        <v>412</v>
      </c>
      <c r="E41" s="24">
        <v>4</v>
      </c>
      <c r="F41" s="28" t="s">
        <v>414</v>
      </c>
      <c r="H41" t="s">
        <v>526</v>
      </c>
      <c r="I41">
        <v>2472000233</v>
      </c>
      <c r="J41" t="s">
        <v>525</v>
      </c>
    </row>
    <row r="42" spans="1:10" x14ac:dyDescent="0.25">
      <c r="A42" s="27">
        <v>2472210633</v>
      </c>
      <c r="B42" s="20" t="str">
        <f t="shared" si="0"/>
        <v>24722106335</v>
      </c>
      <c r="C42" s="28" t="s">
        <v>411</v>
      </c>
      <c r="D42" s="29" t="s">
        <v>412</v>
      </c>
      <c r="E42" s="24">
        <v>5</v>
      </c>
      <c r="F42" s="28" t="s">
        <v>415</v>
      </c>
      <c r="H42" t="s">
        <v>592</v>
      </c>
      <c r="I42">
        <v>2472340833</v>
      </c>
      <c r="J42" t="s">
        <v>591</v>
      </c>
    </row>
    <row r="43" spans="1:10" ht="30" x14ac:dyDescent="0.25">
      <c r="A43" s="27">
        <v>2472210633</v>
      </c>
      <c r="B43" s="20" t="str">
        <f t="shared" si="0"/>
        <v>24722106336</v>
      </c>
      <c r="C43" s="28" t="s">
        <v>411</v>
      </c>
      <c r="D43" s="29" t="s">
        <v>412</v>
      </c>
      <c r="E43" s="24">
        <v>6</v>
      </c>
      <c r="F43" s="28" t="s">
        <v>410</v>
      </c>
      <c r="H43" t="s">
        <v>671</v>
      </c>
      <c r="I43">
        <v>2473220633</v>
      </c>
      <c r="J43" t="s">
        <v>670</v>
      </c>
    </row>
    <row r="44" spans="1:10" x14ac:dyDescent="0.25">
      <c r="A44" s="20">
        <v>2472250333</v>
      </c>
      <c r="B44" s="20" t="str">
        <f t="shared" si="0"/>
        <v>24722503331</v>
      </c>
      <c r="C44" s="21" t="s">
        <v>159</v>
      </c>
      <c r="D44" s="22" t="s">
        <v>160</v>
      </c>
      <c r="E44" s="22">
        <v>1</v>
      </c>
      <c r="F44" s="25" t="s">
        <v>161</v>
      </c>
      <c r="H44" t="s">
        <v>545</v>
      </c>
      <c r="I44">
        <v>2472230333</v>
      </c>
      <c r="J44" t="s">
        <v>544</v>
      </c>
    </row>
    <row r="45" spans="1:10" x14ac:dyDescent="0.25">
      <c r="A45" s="20">
        <v>2472250333</v>
      </c>
      <c r="B45" s="20" t="str">
        <f t="shared" si="0"/>
        <v>24722503332</v>
      </c>
      <c r="C45" s="21" t="s">
        <v>159</v>
      </c>
      <c r="D45" s="22" t="s">
        <v>160</v>
      </c>
      <c r="E45" s="22">
        <v>2</v>
      </c>
      <c r="F45" s="25" t="s">
        <v>162</v>
      </c>
      <c r="H45" t="s">
        <v>714</v>
      </c>
      <c r="I45">
        <v>2762130333</v>
      </c>
      <c r="J45" t="s">
        <v>517</v>
      </c>
    </row>
    <row r="46" spans="1:10" x14ac:dyDescent="0.25">
      <c r="A46" s="20">
        <v>2472250333</v>
      </c>
      <c r="B46" s="20" t="str">
        <f t="shared" si="0"/>
        <v>24722503333</v>
      </c>
      <c r="C46" s="21" t="s">
        <v>159</v>
      </c>
      <c r="D46" s="22" t="s">
        <v>160</v>
      </c>
      <c r="E46" s="22">
        <v>3</v>
      </c>
      <c r="F46" s="25" t="s">
        <v>163</v>
      </c>
      <c r="H46" t="s">
        <v>713</v>
      </c>
      <c r="I46">
        <v>2762130233</v>
      </c>
      <c r="J46" t="s">
        <v>519</v>
      </c>
    </row>
    <row r="47" spans="1:10" x14ac:dyDescent="0.25">
      <c r="A47" s="20">
        <v>2472250333</v>
      </c>
      <c r="B47" s="20" t="str">
        <f t="shared" si="0"/>
        <v>24722503334</v>
      </c>
      <c r="C47" s="21" t="s">
        <v>159</v>
      </c>
      <c r="D47" s="22" t="s">
        <v>160</v>
      </c>
      <c r="E47" s="22">
        <v>4</v>
      </c>
      <c r="F47" s="25" t="s">
        <v>164</v>
      </c>
      <c r="H47" t="s">
        <v>693</v>
      </c>
      <c r="I47">
        <v>2473430333</v>
      </c>
      <c r="J47" t="s">
        <v>692</v>
      </c>
    </row>
    <row r="48" spans="1:10" x14ac:dyDescent="0.25">
      <c r="A48" s="20">
        <v>2472250333</v>
      </c>
      <c r="B48" s="20" t="str">
        <f t="shared" si="0"/>
        <v>24722503335</v>
      </c>
      <c r="C48" s="21" t="s">
        <v>159</v>
      </c>
      <c r="D48" s="22" t="s">
        <v>160</v>
      </c>
      <c r="E48" s="22">
        <v>5</v>
      </c>
      <c r="F48" s="25" t="s">
        <v>165</v>
      </c>
      <c r="H48" t="s">
        <v>652</v>
      </c>
      <c r="I48">
        <v>2473000133</v>
      </c>
      <c r="J48" t="s">
        <v>651</v>
      </c>
    </row>
    <row r="49" spans="1:10" x14ac:dyDescent="0.25">
      <c r="A49" s="20">
        <v>2472250333</v>
      </c>
      <c r="B49" s="20" t="str">
        <f t="shared" si="0"/>
        <v>24722503336</v>
      </c>
      <c r="C49" s="21" t="s">
        <v>159</v>
      </c>
      <c r="D49" s="22" t="s">
        <v>160</v>
      </c>
      <c r="E49" s="22">
        <v>6</v>
      </c>
      <c r="F49" s="25" t="s">
        <v>166</v>
      </c>
      <c r="H49" t="s">
        <v>695</v>
      </c>
      <c r="I49">
        <v>2473430433</v>
      </c>
      <c r="J49" t="s">
        <v>694</v>
      </c>
    </row>
    <row r="50" spans="1:10" x14ac:dyDescent="0.25">
      <c r="A50" s="20">
        <v>2472270333</v>
      </c>
      <c r="B50" s="20" t="str">
        <f t="shared" si="0"/>
        <v>24722703331</v>
      </c>
      <c r="C50" s="23" t="s">
        <v>71</v>
      </c>
      <c r="D50" s="24" t="s">
        <v>72</v>
      </c>
      <c r="E50" s="24">
        <v>1</v>
      </c>
      <c r="F50" s="23" t="s">
        <v>73</v>
      </c>
      <c r="H50" t="s">
        <v>572</v>
      </c>
      <c r="I50">
        <v>2472320533</v>
      </c>
      <c r="J50" t="s">
        <v>254</v>
      </c>
    </row>
    <row r="51" spans="1:10" x14ac:dyDescent="0.25">
      <c r="A51" s="20">
        <v>2472270333</v>
      </c>
      <c r="B51" s="20" t="str">
        <f t="shared" si="0"/>
        <v>24722703332</v>
      </c>
      <c r="C51" s="23" t="s">
        <v>71</v>
      </c>
      <c r="D51" s="24" t="s">
        <v>72</v>
      </c>
      <c r="E51" s="24">
        <v>2</v>
      </c>
      <c r="F51" s="23" t="s">
        <v>74</v>
      </c>
      <c r="H51" t="s">
        <v>574</v>
      </c>
      <c r="I51">
        <v>2472320633</v>
      </c>
      <c r="J51" t="s">
        <v>573</v>
      </c>
    </row>
    <row r="52" spans="1:10" x14ac:dyDescent="0.25">
      <c r="A52" s="20">
        <v>2472270333</v>
      </c>
      <c r="B52" s="20" t="str">
        <f t="shared" si="0"/>
        <v>24722703333</v>
      </c>
      <c r="C52" s="23" t="s">
        <v>71</v>
      </c>
      <c r="D52" s="24" t="s">
        <v>72</v>
      </c>
      <c r="E52" s="24">
        <v>3</v>
      </c>
      <c r="F52" s="23" t="s">
        <v>75</v>
      </c>
      <c r="H52" t="s">
        <v>575</v>
      </c>
      <c r="I52">
        <v>2472320733</v>
      </c>
      <c r="J52" t="s">
        <v>483</v>
      </c>
    </row>
    <row r="53" spans="1:10" x14ac:dyDescent="0.25">
      <c r="A53" s="20">
        <v>2472270333</v>
      </c>
      <c r="B53" s="20" t="str">
        <f t="shared" si="0"/>
        <v>24722703334</v>
      </c>
      <c r="C53" s="23" t="s">
        <v>71</v>
      </c>
      <c r="D53" s="24" t="s">
        <v>72</v>
      </c>
      <c r="E53" s="24">
        <v>4</v>
      </c>
      <c r="F53" s="23" t="s">
        <v>76</v>
      </c>
      <c r="H53" t="s">
        <v>718</v>
      </c>
      <c r="I53">
        <v>2762210533</v>
      </c>
      <c r="J53" t="s">
        <v>717</v>
      </c>
    </row>
    <row r="54" spans="1:10" x14ac:dyDescent="0.25">
      <c r="A54" s="20">
        <v>2472270333</v>
      </c>
      <c r="B54" s="20" t="str">
        <f t="shared" si="0"/>
        <v>24722703335</v>
      </c>
      <c r="C54" s="23" t="s">
        <v>71</v>
      </c>
      <c r="D54" s="24" t="s">
        <v>72</v>
      </c>
      <c r="E54" s="24">
        <v>5</v>
      </c>
      <c r="F54" s="23" t="s">
        <v>77</v>
      </c>
      <c r="H54" t="s">
        <v>656</v>
      </c>
      <c r="I54">
        <v>2473110633</v>
      </c>
      <c r="J54" t="s">
        <v>655</v>
      </c>
    </row>
    <row r="55" spans="1:10" x14ac:dyDescent="0.25">
      <c r="A55" s="20">
        <v>2472270333</v>
      </c>
      <c r="B55" s="20" t="str">
        <f t="shared" si="0"/>
        <v>24722703336</v>
      </c>
      <c r="C55" s="23" t="s">
        <v>71</v>
      </c>
      <c r="D55" s="24" t="s">
        <v>72</v>
      </c>
      <c r="E55" s="24">
        <v>6</v>
      </c>
      <c r="F55" s="23" t="s">
        <v>78</v>
      </c>
      <c r="H55" t="s">
        <v>621</v>
      </c>
      <c r="I55">
        <v>2472521333</v>
      </c>
      <c r="J55" t="s">
        <v>620</v>
      </c>
    </row>
    <row r="56" spans="1:10" x14ac:dyDescent="0.25">
      <c r="A56" s="20">
        <v>2472270433</v>
      </c>
      <c r="B56" s="20" t="str">
        <f t="shared" si="0"/>
        <v>24722704331</v>
      </c>
      <c r="C56" s="21" t="s">
        <v>79</v>
      </c>
      <c r="D56" s="22" t="s">
        <v>80</v>
      </c>
      <c r="E56" s="22">
        <v>1</v>
      </c>
      <c r="F56" s="21" t="s">
        <v>81</v>
      </c>
      <c r="H56" t="s">
        <v>618</v>
      </c>
      <c r="I56">
        <v>2472521133</v>
      </c>
      <c r="J56" t="s">
        <v>469</v>
      </c>
    </row>
    <row r="57" spans="1:10" x14ac:dyDescent="0.25">
      <c r="A57" s="20">
        <v>2472270433</v>
      </c>
      <c r="B57" s="20" t="str">
        <f t="shared" si="0"/>
        <v>24722704332</v>
      </c>
      <c r="C57" s="21" t="s">
        <v>79</v>
      </c>
      <c r="D57" s="22" t="s">
        <v>80</v>
      </c>
      <c r="E57" s="22">
        <v>2</v>
      </c>
      <c r="F57" s="21" t="s">
        <v>82</v>
      </c>
      <c r="H57" t="s">
        <v>618</v>
      </c>
      <c r="I57">
        <v>2472521933</v>
      </c>
      <c r="J57" t="s">
        <v>479</v>
      </c>
    </row>
    <row r="58" spans="1:10" x14ac:dyDescent="0.25">
      <c r="A58" s="20">
        <v>2472270433</v>
      </c>
      <c r="B58" s="20" t="str">
        <f t="shared" si="0"/>
        <v>24722704333</v>
      </c>
      <c r="C58" s="21" t="s">
        <v>79</v>
      </c>
      <c r="D58" s="22" t="s">
        <v>80</v>
      </c>
      <c r="E58" s="22">
        <v>3</v>
      </c>
      <c r="F58" s="21" t="s">
        <v>83</v>
      </c>
      <c r="H58" t="s">
        <v>625</v>
      </c>
      <c r="I58">
        <v>2472522033</v>
      </c>
      <c r="J58" t="s">
        <v>481</v>
      </c>
    </row>
    <row r="59" spans="1:10" x14ac:dyDescent="0.25">
      <c r="A59" s="20">
        <v>2472270433</v>
      </c>
      <c r="B59" s="20" t="str">
        <f t="shared" si="0"/>
        <v>24722704334</v>
      </c>
      <c r="C59" s="21" t="s">
        <v>79</v>
      </c>
      <c r="D59" s="22" t="s">
        <v>80</v>
      </c>
      <c r="E59" s="22">
        <v>4</v>
      </c>
      <c r="F59" s="21" t="s">
        <v>84</v>
      </c>
      <c r="H59" t="s">
        <v>619</v>
      </c>
      <c r="I59">
        <v>2472521233</v>
      </c>
      <c r="J59" t="s">
        <v>471</v>
      </c>
    </row>
    <row r="60" spans="1:10" x14ac:dyDescent="0.25">
      <c r="A60" s="20">
        <v>2472270433</v>
      </c>
      <c r="B60" s="20" t="str">
        <f t="shared" si="0"/>
        <v>24722704335</v>
      </c>
      <c r="C60" s="21" t="s">
        <v>79</v>
      </c>
      <c r="D60" s="22" t="s">
        <v>80</v>
      </c>
      <c r="E60" s="22">
        <v>5</v>
      </c>
      <c r="F60" s="21" t="s">
        <v>85</v>
      </c>
      <c r="H60" t="s">
        <v>626</v>
      </c>
      <c r="I60">
        <v>2472522133</v>
      </c>
      <c r="J60" t="s">
        <v>473</v>
      </c>
    </row>
    <row r="61" spans="1:10" x14ac:dyDescent="0.25">
      <c r="A61" s="20">
        <v>2472270433</v>
      </c>
      <c r="B61" s="20" t="str">
        <f t="shared" si="0"/>
        <v>24722704336</v>
      </c>
      <c r="C61" s="21" t="s">
        <v>79</v>
      </c>
      <c r="D61" s="22" t="s">
        <v>80</v>
      </c>
      <c r="E61" s="22">
        <v>6</v>
      </c>
      <c r="F61" s="21" t="s">
        <v>86</v>
      </c>
      <c r="H61" t="s">
        <v>622</v>
      </c>
      <c r="I61">
        <v>2472521433</v>
      </c>
      <c r="J61" t="s">
        <v>135</v>
      </c>
    </row>
    <row r="62" spans="1:10" ht="30" x14ac:dyDescent="0.25">
      <c r="A62" s="20">
        <v>2472300433</v>
      </c>
      <c r="B62" s="20" t="str">
        <f t="shared" si="0"/>
        <v>24723004331</v>
      </c>
      <c r="C62" s="23" t="s">
        <v>219</v>
      </c>
      <c r="D62" s="24" t="s">
        <v>220</v>
      </c>
      <c r="E62" s="24">
        <v>1</v>
      </c>
      <c r="F62" s="23" t="s">
        <v>221</v>
      </c>
      <c r="H62" t="s">
        <v>623</v>
      </c>
      <c r="I62">
        <v>2472521533</v>
      </c>
      <c r="J62" t="s">
        <v>475</v>
      </c>
    </row>
    <row r="63" spans="1:10" ht="30" x14ac:dyDescent="0.25">
      <c r="A63" s="20">
        <v>2472300433</v>
      </c>
      <c r="B63" s="20" t="str">
        <f t="shared" si="0"/>
        <v>24723004332</v>
      </c>
      <c r="C63" s="23" t="s">
        <v>219</v>
      </c>
      <c r="D63" s="24" t="s">
        <v>220</v>
      </c>
      <c r="E63" s="24">
        <v>2</v>
      </c>
      <c r="F63" s="23" t="s">
        <v>222</v>
      </c>
      <c r="H63" t="s">
        <v>624</v>
      </c>
      <c r="I63">
        <v>2472521633</v>
      </c>
      <c r="J63" t="s">
        <v>477</v>
      </c>
    </row>
    <row r="64" spans="1:10" ht="30" x14ac:dyDescent="0.25">
      <c r="A64" s="20">
        <v>2472300433</v>
      </c>
      <c r="B64" s="20" t="str">
        <f t="shared" si="0"/>
        <v>24723004333</v>
      </c>
      <c r="C64" s="23" t="s">
        <v>219</v>
      </c>
      <c r="D64" s="24" t="s">
        <v>220</v>
      </c>
      <c r="E64" s="24">
        <v>3</v>
      </c>
      <c r="F64" s="23" t="s">
        <v>223</v>
      </c>
      <c r="H64" t="s">
        <v>607</v>
      </c>
      <c r="I64">
        <v>2472500733</v>
      </c>
      <c r="J64" t="s">
        <v>606</v>
      </c>
    </row>
    <row r="65" spans="1:10" ht="30" x14ac:dyDescent="0.25">
      <c r="A65" s="20">
        <v>2472300433</v>
      </c>
      <c r="B65" s="20" t="str">
        <f t="shared" si="0"/>
        <v>24723004334</v>
      </c>
      <c r="C65" s="23" t="s">
        <v>219</v>
      </c>
      <c r="D65" s="24" t="s">
        <v>220</v>
      </c>
      <c r="E65" s="24">
        <v>4</v>
      </c>
      <c r="F65" s="23" t="s">
        <v>224</v>
      </c>
      <c r="H65" t="s">
        <v>611</v>
      </c>
      <c r="I65">
        <v>2472500933</v>
      </c>
      <c r="J65" t="s">
        <v>610</v>
      </c>
    </row>
    <row r="66" spans="1:10" ht="30" x14ac:dyDescent="0.25">
      <c r="A66" s="20">
        <v>2472300433</v>
      </c>
      <c r="B66" s="20" t="str">
        <f t="shared" ref="B66:B129" si="1">CONCATENATE(A66,E66)</f>
        <v>24723004335</v>
      </c>
      <c r="C66" s="23" t="s">
        <v>219</v>
      </c>
      <c r="D66" s="24" t="s">
        <v>220</v>
      </c>
      <c r="E66" s="24">
        <v>5</v>
      </c>
      <c r="F66" s="23" t="s">
        <v>225</v>
      </c>
      <c r="H66" t="s">
        <v>578</v>
      </c>
      <c r="I66">
        <v>2472330333</v>
      </c>
      <c r="J66" t="s">
        <v>577</v>
      </c>
    </row>
    <row r="67" spans="1:10" ht="30" x14ac:dyDescent="0.25">
      <c r="A67" s="20">
        <v>2472300433</v>
      </c>
      <c r="B67" s="20" t="str">
        <f t="shared" si="1"/>
        <v>24723004336</v>
      </c>
      <c r="C67" s="23" t="s">
        <v>219</v>
      </c>
      <c r="D67" s="24" t="s">
        <v>220</v>
      </c>
      <c r="E67" s="24">
        <v>6</v>
      </c>
      <c r="F67" s="23" t="s">
        <v>226</v>
      </c>
      <c r="H67" t="s">
        <v>601</v>
      </c>
      <c r="I67">
        <v>2472430333</v>
      </c>
      <c r="J67" t="s">
        <v>600</v>
      </c>
    </row>
    <row r="68" spans="1:10" ht="30" x14ac:dyDescent="0.25">
      <c r="A68" s="20">
        <v>2472300533</v>
      </c>
      <c r="B68" s="20" t="str">
        <f t="shared" si="1"/>
        <v>24723005331</v>
      </c>
      <c r="C68" s="21" t="s">
        <v>227</v>
      </c>
      <c r="D68" s="22" t="s">
        <v>228</v>
      </c>
      <c r="E68" s="22">
        <v>1</v>
      </c>
      <c r="F68" s="21" t="s">
        <v>221</v>
      </c>
      <c r="H68" t="s">
        <v>596</v>
      </c>
      <c r="I68">
        <v>2472420333</v>
      </c>
      <c r="J68" t="s">
        <v>596</v>
      </c>
    </row>
    <row r="69" spans="1:10" ht="30" x14ac:dyDescent="0.25">
      <c r="A69" s="20">
        <v>2472300533</v>
      </c>
      <c r="B69" s="20" t="str">
        <f t="shared" si="1"/>
        <v>24723005332</v>
      </c>
      <c r="C69" s="21" t="s">
        <v>227</v>
      </c>
      <c r="D69" s="22" t="s">
        <v>228</v>
      </c>
      <c r="E69" s="22">
        <v>2</v>
      </c>
      <c r="F69" s="21" t="s">
        <v>222</v>
      </c>
      <c r="H69" t="s">
        <v>698</v>
      </c>
      <c r="I69">
        <v>2473440333</v>
      </c>
      <c r="J69" t="s">
        <v>437</v>
      </c>
    </row>
    <row r="70" spans="1:10" ht="30" x14ac:dyDescent="0.25">
      <c r="A70" s="20">
        <v>2472300533</v>
      </c>
      <c r="B70" s="20" t="str">
        <f t="shared" si="1"/>
        <v>24723005333</v>
      </c>
      <c r="C70" s="21" t="s">
        <v>227</v>
      </c>
      <c r="D70" s="22" t="s">
        <v>228</v>
      </c>
      <c r="E70" s="22">
        <v>3</v>
      </c>
      <c r="F70" s="21" t="s">
        <v>223</v>
      </c>
      <c r="H70" t="s">
        <v>597</v>
      </c>
      <c r="I70">
        <v>2472430133</v>
      </c>
      <c r="J70" t="s">
        <v>501</v>
      </c>
    </row>
    <row r="71" spans="1:10" ht="30" x14ac:dyDescent="0.25">
      <c r="A71" s="20">
        <v>2472300533</v>
      </c>
      <c r="B71" s="20" t="str">
        <f t="shared" si="1"/>
        <v>24723005334</v>
      </c>
      <c r="C71" s="21" t="s">
        <v>227</v>
      </c>
      <c r="D71" s="22" t="s">
        <v>228</v>
      </c>
      <c r="E71" s="22">
        <v>4</v>
      </c>
      <c r="F71" s="21" t="s">
        <v>229</v>
      </c>
      <c r="H71" t="s">
        <v>599</v>
      </c>
      <c r="I71">
        <v>2472430233</v>
      </c>
      <c r="J71" t="s">
        <v>598</v>
      </c>
    </row>
    <row r="72" spans="1:10" ht="30" x14ac:dyDescent="0.25">
      <c r="A72" s="20">
        <v>2472300533</v>
      </c>
      <c r="B72" s="20" t="str">
        <f t="shared" si="1"/>
        <v>24723005335</v>
      </c>
      <c r="C72" s="21" t="s">
        <v>227</v>
      </c>
      <c r="D72" s="22" t="s">
        <v>228</v>
      </c>
      <c r="E72" s="22">
        <v>5</v>
      </c>
      <c r="F72" s="21" t="s">
        <v>225</v>
      </c>
      <c r="H72" t="s">
        <v>647</v>
      </c>
      <c r="I72">
        <v>2472551033</v>
      </c>
      <c r="J72" t="s">
        <v>491</v>
      </c>
    </row>
    <row r="73" spans="1:10" ht="30" x14ac:dyDescent="0.25">
      <c r="A73" s="20">
        <v>2472300533</v>
      </c>
      <c r="B73" s="20" t="str">
        <f t="shared" si="1"/>
        <v>24723005336</v>
      </c>
      <c r="C73" s="21" t="s">
        <v>227</v>
      </c>
      <c r="D73" s="22" t="s">
        <v>228</v>
      </c>
      <c r="E73" s="22">
        <v>6</v>
      </c>
      <c r="F73" s="21" t="s">
        <v>226</v>
      </c>
      <c r="H73" t="s">
        <v>576</v>
      </c>
      <c r="I73">
        <v>2472320833</v>
      </c>
      <c r="J73" t="s">
        <v>507</v>
      </c>
    </row>
    <row r="74" spans="1:10" x14ac:dyDescent="0.25">
      <c r="A74" s="20">
        <v>2472310233</v>
      </c>
      <c r="B74" s="20" t="str">
        <f t="shared" si="1"/>
        <v>24723102331</v>
      </c>
      <c r="C74" s="23" t="s">
        <v>205</v>
      </c>
      <c r="D74" s="24" t="s">
        <v>206</v>
      </c>
      <c r="E74" s="24">
        <v>1</v>
      </c>
      <c r="F74" s="23" t="s">
        <v>207</v>
      </c>
      <c r="H74" t="s">
        <v>594</v>
      </c>
      <c r="I74">
        <v>2472400233</v>
      </c>
      <c r="J74" t="s">
        <v>593</v>
      </c>
    </row>
    <row r="75" spans="1:10" x14ac:dyDescent="0.25">
      <c r="A75" s="20">
        <v>2472310233</v>
      </c>
      <c r="B75" s="20" t="str">
        <f t="shared" si="1"/>
        <v>24723102332</v>
      </c>
      <c r="C75" s="23" t="s">
        <v>205</v>
      </c>
      <c r="D75" s="24" t="s">
        <v>206</v>
      </c>
      <c r="E75" s="24">
        <v>2</v>
      </c>
      <c r="F75" s="23" t="s">
        <v>208</v>
      </c>
      <c r="H75" t="s">
        <v>605</v>
      </c>
      <c r="I75">
        <v>2472500633</v>
      </c>
      <c r="J75" t="s">
        <v>604</v>
      </c>
    </row>
    <row r="76" spans="1:10" x14ac:dyDescent="0.25">
      <c r="A76" s="20">
        <v>2472310233</v>
      </c>
      <c r="B76" s="20" t="str">
        <f t="shared" si="1"/>
        <v>24723102333</v>
      </c>
      <c r="C76" s="23" t="s">
        <v>205</v>
      </c>
      <c r="D76" s="24" t="s">
        <v>206</v>
      </c>
      <c r="E76" s="24">
        <v>3</v>
      </c>
      <c r="F76" s="23" t="s">
        <v>209</v>
      </c>
      <c r="H76" t="s">
        <v>682</v>
      </c>
      <c r="I76">
        <v>2473310133</v>
      </c>
      <c r="J76" t="s">
        <v>681</v>
      </c>
    </row>
    <row r="77" spans="1:10" x14ac:dyDescent="0.25">
      <c r="A77" s="20">
        <v>2472310233</v>
      </c>
      <c r="B77" s="20" t="str">
        <f t="shared" si="1"/>
        <v>24723102334</v>
      </c>
      <c r="C77" s="23" t="s">
        <v>205</v>
      </c>
      <c r="D77" s="24" t="s">
        <v>206</v>
      </c>
      <c r="E77" s="24">
        <v>4</v>
      </c>
      <c r="F77" s="23" t="s">
        <v>210</v>
      </c>
      <c r="H77" t="s">
        <v>634</v>
      </c>
      <c r="I77">
        <v>2472540633</v>
      </c>
      <c r="J77" t="s">
        <v>633</v>
      </c>
    </row>
    <row r="78" spans="1:10" x14ac:dyDescent="0.25">
      <c r="A78" s="20">
        <v>2472310233</v>
      </c>
      <c r="B78" s="20" t="str">
        <f t="shared" si="1"/>
        <v>24723102335</v>
      </c>
      <c r="C78" s="23" t="s">
        <v>205</v>
      </c>
      <c r="D78" s="24" t="s">
        <v>206</v>
      </c>
      <c r="E78" s="24">
        <v>5</v>
      </c>
      <c r="F78" s="23" t="s">
        <v>211</v>
      </c>
      <c r="H78" t="s">
        <v>691</v>
      </c>
      <c r="I78">
        <v>2473360233</v>
      </c>
      <c r="J78" t="s">
        <v>690</v>
      </c>
    </row>
    <row r="79" spans="1:10" x14ac:dyDescent="0.25">
      <c r="A79" s="20">
        <v>2472310233</v>
      </c>
      <c r="B79" s="20" t="str">
        <f t="shared" si="1"/>
        <v>24723102336</v>
      </c>
      <c r="C79" s="23" t="s">
        <v>205</v>
      </c>
      <c r="D79" s="24" t="s">
        <v>206</v>
      </c>
      <c r="E79" s="24">
        <v>6</v>
      </c>
      <c r="F79" s="23" t="s">
        <v>212</v>
      </c>
      <c r="H79" t="s">
        <v>676</v>
      </c>
      <c r="I79">
        <v>2473230433</v>
      </c>
      <c r="J79" t="s">
        <v>675</v>
      </c>
    </row>
    <row r="80" spans="1:10" x14ac:dyDescent="0.25">
      <c r="A80" s="20">
        <v>2472310333</v>
      </c>
      <c r="B80" s="20" t="str">
        <f t="shared" si="1"/>
        <v>24723103331</v>
      </c>
      <c r="C80" s="23" t="s">
        <v>261</v>
      </c>
      <c r="D80" s="24" t="s">
        <v>262</v>
      </c>
      <c r="E80" s="24">
        <v>1</v>
      </c>
      <c r="F80" s="23" t="s">
        <v>263</v>
      </c>
      <c r="H80" t="s">
        <v>528</v>
      </c>
      <c r="I80">
        <v>2472010233</v>
      </c>
      <c r="J80" t="s">
        <v>527</v>
      </c>
    </row>
    <row r="81" spans="1:10" x14ac:dyDescent="0.25">
      <c r="A81" s="20">
        <v>2472310333</v>
      </c>
      <c r="B81" s="20" t="str">
        <f t="shared" si="1"/>
        <v>24723103332</v>
      </c>
      <c r="C81" s="23" t="s">
        <v>261</v>
      </c>
      <c r="D81" s="24" t="s">
        <v>262</v>
      </c>
      <c r="E81" s="24">
        <v>2</v>
      </c>
      <c r="F81" s="23" t="s">
        <v>264</v>
      </c>
      <c r="H81" t="s">
        <v>555</v>
      </c>
      <c r="I81">
        <v>2472250333</v>
      </c>
      <c r="J81" t="s">
        <v>554</v>
      </c>
    </row>
    <row r="82" spans="1:10" x14ac:dyDescent="0.25">
      <c r="A82" s="20">
        <v>2472310333</v>
      </c>
      <c r="B82" s="20" t="str">
        <f t="shared" si="1"/>
        <v>24723103333</v>
      </c>
      <c r="C82" s="23" t="s">
        <v>261</v>
      </c>
      <c r="D82" s="24" t="s">
        <v>262</v>
      </c>
      <c r="E82" s="24">
        <v>3</v>
      </c>
      <c r="F82" s="23" t="s">
        <v>265</v>
      </c>
      <c r="H82" t="s">
        <v>667</v>
      </c>
      <c r="I82">
        <v>2473120933</v>
      </c>
      <c r="J82" t="s">
        <v>666</v>
      </c>
    </row>
    <row r="83" spans="1:10" x14ac:dyDescent="0.25">
      <c r="A83" s="20">
        <v>2472310333</v>
      </c>
      <c r="B83" s="20" t="str">
        <f t="shared" si="1"/>
        <v>24723103334</v>
      </c>
      <c r="C83" s="23" t="s">
        <v>261</v>
      </c>
      <c r="D83" s="24" t="s">
        <v>262</v>
      </c>
      <c r="E83" s="24">
        <v>4</v>
      </c>
      <c r="F83" s="23" t="s">
        <v>266</v>
      </c>
      <c r="H83" t="s">
        <v>536</v>
      </c>
      <c r="I83">
        <v>2472200433</v>
      </c>
      <c r="J83" t="s">
        <v>535</v>
      </c>
    </row>
    <row r="84" spans="1:10" x14ac:dyDescent="0.25">
      <c r="A84" s="20">
        <v>2472310333</v>
      </c>
      <c r="B84" s="20" t="str">
        <f t="shared" si="1"/>
        <v>24723103335</v>
      </c>
      <c r="C84" s="23" t="s">
        <v>261</v>
      </c>
      <c r="D84" s="24" t="s">
        <v>262</v>
      </c>
      <c r="E84" s="24">
        <v>5</v>
      </c>
      <c r="F84" s="23" t="s">
        <v>267</v>
      </c>
      <c r="H84" t="s">
        <v>706</v>
      </c>
      <c r="I84">
        <v>2762120433</v>
      </c>
      <c r="J84" t="s">
        <v>705</v>
      </c>
    </row>
    <row r="85" spans="1:10" x14ac:dyDescent="0.25">
      <c r="A85" s="20">
        <v>2472310333</v>
      </c>
      <c r="B85" s="20" t="str">
        <f t="shared" si="1"/>
        <v>24723103336</v>
      </c>
      <c r="C85" s="23" t="s">
        <v>261</v>
      </c>
      <c r="D85" s="24" t="s">
        <v>262</v>
      </c>
      <c r="E85" s="24">
        <v>6</v>
      </c>
      <c r="F85" s="23" t="s">
        <v>268</v>
      </c>
      <c r="H85" t="s">
        <v>703</v>
      </c>
      <c r="I85">
        <v>2762111133</v>
      </c>
      <c r="J85" t="s">
        <v>521</v>
      </c>
    </row>
    <row r="86" spans="1:10" x14ac:dyDescent="0.25">
      <c r="A86" s="20">
        <v>2472320333</v>
      </c>
      <c r="B86" s="20" t="str">
        <f t="shared" si="1"/>
        <v>24723203331</v>
      </c>
      <c r="C86" s="21" t="s">
        <v>213</v>
      </c>
      <c r="D86" s="22" t="s">
        <v>214</v>
      </c>
      <c r="E86" s="22">
        <v>1</v>
      </c>
      <c r="F86" s="21" t="s">
        <v>215</v>
      </c>
      <c r="H86" t="s">
        <v>603</v>
      </c>
      <c r="I86">
        <v>2472500533</v>
      </c>
      <c r="J86" t="s">
        <v>602</v>
      </c>
    </row>
    <row r="87" spans="1:10" x14ac:dyDescent="0.25">
      <c r="A87" s="20">
        <v>2472320333</v>
      </c>
      <c r="B87" s="20" t="str">
        <f t="shared" si="1"/>
        <v>24723203332</v>
      </c>
      <c r="C87" s="21" t="s">
        <v>213</v>
      </c>
      <c r="D87" s="22" t="s">
        <v>214</v>
      </c>
      <c r="E87" s="22">
        <v>2</v>
      </c>
      <c r="F87" s="21" t="s">
        <v>208</v>
      </c>
      <c r="H87" t="s">
        <v>684</v>
      </c>
      <c r="I87">
        <v>2473310233</v>
      </c>
      <c r="J87" t="s">
        <v>683</v>
      </c>
    </row>
    <row r="88" spans="1:10" x14ac:dyDescent="0.25">
      <c r="A88" s="20">
        <v>2472320333</v>
      </c>
      <c r="B88" s="20" t="str">
        <f t="shared" si="1"/>
        <v>24723203333</v>
      </c>
      <c r="C88" s="21" t="s">
        <v>213</v>
      </c>
      <c r="D88" s="22" t="s">
        <v>214</v>
      </c>
      <c r="E88" s="22">
        <v>3</v>
      </c>
      <c r="F88" s="21" t="s">
        <v>209</v>
      </c>
      <c r="H88" t="s">
        <v>672</v>
      </c>
      <c r="I88">
        <v>2473220733</v>
      </c>
      <c r="J88" t="s">
        <v>352</v>
      </c>
    </row>
    <row r="89" spans="1:10" x14ac:dyDescent="0.25">
      <c r="A89" s="20">
        <v>2472320333</v>
      </c>
      <c r="B89" s="20" t="str">
        <f t="shared" si="1"/>
        <v>24723203334</v>
      </c>
      <c r="C89" s="21" t="s">
        <v>213</v>
      </c>
      <c r="D89" s="22" t="s">
        <v>214</v>
      </c>
      <c r="E89" s="22">
        <v>4</v>
      </c>
      <c r="F89" s="21" t="s">
        <v>216</v>
      </c>
      <c r="H89" t="s">
        <v>673</v>
      </c>
      <c r="I89">
        <v>2473220833</v>
      </c>
      <c r="J89" t="s">
        <v>360</v>
      </c>
    </row>
    <row r="90" spans="1:10" x14ac:dyDescent="0.25">
      <c r="A90" s="20">
        <v>2472320333</v>
      </c>
      <c r="B90" s="20" t="str">
        <f t="shared" si="1"/>
        <v>24723203335</v>
      </c>
      <c r="C90" s="21" t="s">
        <v>213</v>
      </c>
      <c r="D90" s="22" t="s">
        <v>214</v>
      </c>
      <c r="E90" s="22">
        <v>5</v>
      </c>
      <c r="F90" s="21" t="s">
        <v>217</v>
      </c>
      <c r="H90" t="s">
        <v>636</v>
      </c>
      <c r="I90">
        <v>2472540833</v>
      </c>
      <c r="J90" t="s">
        <v>635</v>
      </c>
    </row>
    <row r="91" spans="1:10" x14ac:dyDescent="0.25">
      <c r="A91" s="20">
        <v>2472320333</v>
      </c>
      <c r="B91" s="20" t="str">
        <f t="shared" si="1"/>
        <v>24723203336</v>
      </c>
      <c r="C91" s="21" t="s">
        <v>213</v>
      </c>
      <c r="D91" s="22" t="s">
        <v>214</v>
      </c>
      <c r="E91" s="22">
        <v>6</v>
      </c>
      <c r="F91" s="21" t="s">
        <v>218</v>
      </c>
      <c r="H91" t="s">
        <v>723</v>
      </c>
      <c r="I91">
        <v>2763300233</v>
      </c>
      <c r="J91" t="s">
        <v>722</v>
      </c>
    </row>
    <row r="92" spans="1:10" ht="30" x14ac:dyDescent="0.25">
      <c r="A92" s="20">
        <v>2472320533</v>
      </c>
      <c r="B92" s="20" t="str">
        <f t="shared" si="1"/>
        <v>24723205331</v>
      </c>
      <c r="C92" s="21" t="s">
        <v>254</v>
      </c>
      <c r="D92" s="22" t="s">
        <v>255</v>
      </c>
      <c r="E92" s="22">
        <v>1</v>
      </c>
      <c r="F92" s="21" t="s">
        <v>256</v>
      </c>
      <c r="H92" t="s">
        <v>678</v>
      </c>
      <c r="I92">
        <v>2473300233</v>
      </c>
      <c r="J92" t="s">
        <v>677</v>
      </c>
    </row>
    <row r="93" spans="1:10" ht="30" x14ac:dyDescent="0.25">
      <c r="A93" s="20">
        <v>2472320533</v>
      </c>
      <c r="B93" s="20" t="str">
        <f t="shared" si="1"/>
        <v>24723205332</v>
      </c>
      <c r="C93" s="21" t="s">
        <v>254</v>
      </c>
      <c r="D93" s="22" t="s">
        <v>255</v>
      </c>
      <c r="E93" s="22">
        <v>2</v>
      </c>
      <c r="F93" s="21" t="s">
        <v>257</v>
      </c>
      <c r="H93" t="s">
        <v>648</v>
      </c>
      <c r="I93">
        <v>2472551333</v>
      </c>
      <c r="J93" t="s">
        <v>497</v>
      </c>
    </row>
    <row r="94" spans="1:10" ht="30" x14ac:dyDescent="0.25">
      <c r="A94" s="20">
        <v>2472320533</v>
      </c>
      <c r="B94" s="20" t="str">
        <f t="shared" si="1"/>
        <v>24723205333</v>
      </c>
      <c r="C94" s="21" t="s">
        <v>254</v>
      </c>
      <c r="D94" s="22" t="s">
        <v>255</v>
      </c>
      <c r="E94" s="22">
        <v>3</v>
      </c>
      <c r="F94" s="21" t="s">
        <v>258</v>
      </c>
      <c r="H94" t="s">
        <v>649</v>
      </c>
      <c r="I94">
        <v>2472551433</v>
      </c>
      <c r="J94" t="s">
        <v>493</v>
      </c>
    </row>
    <row r="95" spans="1:10" ht="30" x14ac:dyDescent="0.25">
      <c r="A95" s="20">
        <v>2472320533</v>
      </c>
      <c r="B95" s="20" t="str">
        <f t="shared" si="1"/>
        <v>24723205334</v>
      </c>
      <c r="C95" s="21" t="s">
        <v>254</v>
      </c>
      <c r="D95" s="22" t="s">
        <v>255</v>
      </c>
      <c r="E95" s="22">
        <v>4</v>
      </c>
      <c r="F95" s="21" t="s">
        <v>216</v>
      </c>
      <c r="H95" t="s">
        <v>650</v>
      </c>
      <c r="I95">
        <v>2472551533</v>
      </c>
      <c r="J95" t="s">
        <v>495</v>
      </c>
    </row>
    <row r="96" spans="1:10" ht="30" x14ac:dyDescent="0.25">
      <c r="A96" s="20">
        <v>2472320533</v>
      </c>
      <c r="B96" s="20" t="str">
        <f t="shared" si="1"/>
        <v>24723205335</v>
      </c>
      <c r="C96" s="21" t="s">
        <v>254</v>
      </c>
      <c r="D96" s="22" t="s">
        <v>255</v>
      </c>
      <c r="E96" s="22">
        <v>5</v>
      </c>
      <c r="F96" s="21" t="s">
        <v>259</v>
      </c>
      <c r="H96" t="s">
        <v>644</v>
      </c>
      <c r="I96">
        <v>2472550733</v>
      </c>
      <c r="J96" t="s">
        <v>643</v>
      </c>
    </row>
    <row r="97" spans="1:10" ht="30" x14ac:dyDescent="0.25">
      <c r="A97" s="20">
        <v>2472320533</v>
      </c>
      <c r="B97" s="20" t="str">
        <f t="shared" si="1"/>
        <v>24723205336</v>
      </c>
      <c r="C97" s="21" t="s">
        <v>254</v>
      </c>
      <c r="D97" s="22" t="s">
        <v>255</v>
      </c>
      <c r="E97" s="22">
        <v>6</v>
      </c>
      <c r="F97" s="21" t="s">
        <v>260</v>
      </c>
      <c r="H97" t="s">
        <v>721</v>
      </c>
      <c r="I97">
        <v>2762210733</v>
      </c>
      <c r="J97" t="s">
        <v>489</v>
      </c>
    </row>
    <row r="98" spans="1:10" ht="30" x14ac:dyDescent="0.25">
      <c r="A98" s="27">
        <v>2472320733</v>
      </c>
      <c r="B98" s="20" t="str">
        <f t="shared" si="1"/>
        <v>24723207331</v>
      </c>
      <c r="C98" s="31" t="s">
        <v>483</v>
      </c>
      <c r="D98" s="22" t="s">
        <v>484</v>
      </c>
      <c r="E98" s="22">
        <v>1</v>
      </c>
      <c r="F98" s="31"/>
      <c r="H98" t="s">
        <v>720</v>
      </c>
      <c r="I98">
        <v>2762210633</v>
      </c>
      <c r="J98" t="s">
        <v>719</v>
      </c>
    </row>
    <row r="99" spans="1:10" ht="30" x14ac:dyDescent="0.25">
      <c r="A99" s="27">
        <v>2472320733</v>
      </c>
      <c r="B99" s="20" t="str">
        <f t="shared" si="1"/>
        <v>24723207332</v>
      </c>
      <c r="C99" s="31" t="s">
        <v>483</v>
      </c>
      <c r="D99" s="22" t="s">
        <v>484</v>
      </c>
      <c r="E99" s="22">
        <v>2</v>
      </c>
      <c r="F99" s="31"/>
      <c r="H99" t="s">
        <v>716</v>
      </c>
      <c r="I99">
        <v>2762140633</v>
      </c>
      <c r="J99" t="s">
        <v>487</v>
      </c>
    </row>
    <row r="100" spans="1:10" ht="30" x14ac:dyDescent="0.25">
      <c r="A100" s="27">
        <v>2472320733</v>
      </c>
      <c r="B100" s="20" t="str">
        <f t="shared" si="1"/>
        <v>24723207333</v>
      </c>
      <c r="C100" s="31" t="s">
        <v>483</v>
      </c>
      <c r="D100" s="22" t="s">
        <v>484</v>
      </c>
      <c r="E100" s="22">
        <v>3</v>
      </c>
      <c r="F100" s="31"/>
      <c r="H100" t="s">
        <v>712</v>
      </c>
      <c r="I100">
        <v>2762121233</v>
      </c>
      <c r="J100" t="s">
        <v>711</v>
      </c>
    </row>
    <row r="101" spans="1:10" ht="30" x14ac:dyDescent="0.25">
      <c r="A101" s="27">
        <v>2472320733</v>
      </c>
      <c r="B101" s="20" t="str">
        <f t="shared" si="1"/>
        <v>24723207334</v>
      </c>
      <c r="C101" s="31" t="s">
        <v>483</v>
      </c>
      <c r="D101" s="22" t="s">
        <v>484</v>
      </c>
      <c r="E101" s="22">
        <v>4</v>
      </c>
      <c r="F101" s="31"/>
      <c r="H101" t="s">
        <v>638</v>
      </c>
      <c r="I101">
        <v>2472540933</v>
      </c>
      <c r="J101" t="s">
        <v>637</v>
      </c>
    </row>
    <row r="102" spans="1:10" ht="30" x14ac:dyDescent="0.25">
      <c r="A102" s="27">
        <v>2472320733</v>
      </c>
      <c r="B102" s="20" t="str">
        <f t="shared" si="1"/>
        <v>24723207335</v>
      </c>
      <c r="C102" s="31" t="s">
        <v>483</v>
      </c>
      <c r="D102" s="22" t="s">
        <v>484</v>
      </c>
      <c r="E102" s="22">
        <v>5</v>
      </c>
      <c r="F102" s="31"/>
      <c r="H102" t="s">
        <v>704</v>
      </c>
      <c r="I102">
        <v>2762120333</v>
      </c>
      <c r="J102" t="s">
        <v>485</v>
      </c>
    </row>
    <row r="103" spans="1:10" ht="30" x14ac:dyDescent="0.25">
      <c r="A103" s="27">
        <v>2472320733</v>
      </c>
      <c r="B103" s="20" t="str">
        <f t="shared" si="1"/>
        <v>24723207336</v>
      </c>
      <c r="C103" s="31" t="s">
        <v>483</v>
      </c>
      <c r="D103" s="22" t="s">
        <v>484</v>
      </c>
      <c r="E103" s="22">
        <v>6</v>
      </c>
      <c r="F103" s="31"/>
      <c r="H103" t="s">
        <v>563</v>
      </c>
      <c r="I103">
        <v>2472300533</v>
      </c>
      <c r="J103" t="s">
        <v>227</v>
      </c>
    </row>
    <row r="104" spans="1:10" x14ac:dyDescent="0.25">
      <c r="A104" s="27">
        <v>2472320833</v>
      </c>
      <c r="B104" s="20" t="str">
        <f t="shared" si="1"/>
        <v>24723208331</v>
      </c>
      <c r="C104" s="31" t="s">
        <v>507</v>
      </c>
      <c r="D104" s="22" t="s">
        <v>508</v>
      </c>
      <c r="E104" s="22">
        <v>1</v>
      </c>
      <c r="F104" s="31"/>
      <c r="H104" t="s">
        <v>562</v>
      </c>
      <c r="I104">
        <v>2472300433</v>
      </c>
      <c r="J104" t="s">
        <v>219</v>
      </c>
    </row>
    <row r="105" spans="1:10" x14ac:dyDescent="0.25">
      <c r="A105" s="27">
        <v>2472320833</v>
      </c>
      <c r="B105" s="20" t="str">
        <f t="shared" si="1"/>
        <v>24723208332</v>
      </c>
      <c r="C105" s="31" t="s">
        <v>507</v>
      </c>
      <c r="D105" s="22" t="s">
        <v>508</v>
      </c>
      <c r="E105" s="22">
        <v>2</v>
      </c>
      <c r="F105" s="31"/>
      <c r="H105" t="s">
        <v>559</v>
      </c>
      <c r="I105">
        <v>2472270433</v>
      </c>
      <c r="J105" t="s">
        <v>558</v>
      </c>
    </row>
    <row r="106" spans="1:10" x14ac:dyDescent="0.25">
      <c r="A106" s="27">
        <v>2472320833</v>
      </c>
      <c r="B106" s="20" t="str">
        <f t="shared" si="1"/>
        <v>24723208333</v>
      </c>
      <c r="C106" s="31" t="s">
        <v>507</v>
      </c>
      <c r="D106" s="22" t="s">
        <v>508</v>
      </c>
      <c r="E106" s="22">
        <v>3</v>
      </c>
      <c r="F106" s="31"/>
      <c r="H106" t="s">
        <v>697</v>
      </c>
      <c r="I106">
        <v>2473430533</v>
      </c>
      <c r="J106" t="s">
        <v>696</v>
      </c>
    </row>
    <row r="107" spans="1:10" x14ac:dyDescent="0.25">
      <c r="A107" s="27">
        <v>2472320833</v>
      </c>
      <c r="B107" s="20" t="str">
        <f t="shared" si="1"/>
        <v>24723208334</v>
      </c>
      <c r="C107" s="31" t="s">
        <v>507</v>
      </c>
      <c r="D107" s="22" t="s">
        <v>508</v>
      </c>
      <c r="E107" s="22">
        <v>4</v>
      </c>
      <c r="F107" s="31"/>
      <c r="H107" t="s">
        <v>557</v>
      </c>
      <c r="I107">
        <v>2472270333</v>
      </c>
      <c r="J107" t="s">
        <v>556</v>
      </c>
    </row>
    <row r="108" spans="1:10" x14ac:dyDescent="0.25">
      <c r="A108" s="27">
        <v>2472320833</v>
      </c>
      <c r="B108" s="20" t="str">
        <f t="shared" si="1"/>
        <v>24723208335</v>
      </c>
      <c r="C108" s="31" t="s">
        <v>507</v>
      </c>
      <c r="D108" s="22" t="s">
        <v>508</v>
      </c>
      <c r="E108" s="22">
        <v>5</v>
      </c>
      <c r="F108" s="31"/>
      <c r="H108" t="s">
        <v>646</v>
      </c>
      <c r="I108">
        <v>2472550933</v>
      </c>
      <c r="J108" t="s">
        <v>645</v>
      </c>
    </row>
    <row r="109" spans="1:10" x14ac:dyDescent="0.25">
      <c r="A109" s="27">
        <v>2472320833</v>
      </c>
      <c r="B109" s="20" t="str">
        <f t="shared" si="1"/>
        <v>24723208336</v>
      </c>
      <c r="C109" s="31" t="s">
        <v>507</v>
      </c>
      <c r="D109" s="22" t="s">
        <v>508</v>
      </c>
      <c r="E109" s="22">
        <v>6</v>
      </c>
      <c r="F109" s="31"/>
      <c r="H109" t="s">
        <v>590</v>
      </c>
      <c r="I109">
        <v>2472340733</v>
      </c>
      <c r="J109" t="s">
        <v>589</v>
      </c>
    </row>
    <row r="110" spans="1:10" x14ac:dyDescent="0.25">
      <c r="A110" s="20">
        <v>2472330433</v>
      </c>
      <c r="B110" s="20" t="str">
        <f t="shared" si="1"/>
        <v>24723304331</v>
      </c>
      <c r="C110" s="21" t="s">
        <v>198</v>
      </c>
      <c r="D110" s="22" t="s">
        <v>199</v>
      </c>
      <c r="E110" s="22">
        <v>1</v>
      </c>
      <c r="F110" s="21" t="s">
        <v>195</v>
      </c>
      <c r="H110" t="s">
        <v>686</v>
      </c>
      <c r="I110">
        <v>2473310333</v>
      </c>
      <c r="J110" t="s">
        <v>685</v>
      </c>
    </row>
    <row r="111" spans="1:10" x14ac:dyDescent="0.25">
      <c r="A111" s="20">
        <v>2472330433</v>
      </c>
      <c r="B111" s="20" t="str">
        <f t="shared" si="1"/>
        <v>24723304332</v>
      </c>
      <c r="C111" s="21" t="s">
        <v>198</v>
      </c>
      <c r="D111" s="22" t="s">
        <v>199</v>
      </c>
      <c r="E111" s="22">
        <v>2</v>
      </c>
      <c r="F111" s="21" t="s">
        <v>200</v>
      </c>
      <c r="H111" t="s">
        <v>571</v>
      </c>
      <c r="I111">
        <v>2472320333</v>
      </c>
      <c r="J111" t="s">
        <v>570</v>
      </c>
    </row>
    <row r="112" spans="1:10" x14ac:dyDescent="0.25">
      <c r="A112" s="20">
        <v>2472330433</v>
      </c>
      <c r="B112" s="20" t="str">
        <f t="shared" si="1"/>
        <v>24723304333</v>
      </c>
      <c r="C112" s="21" t="s">
        <v>198</v>
      </c>
      <c r="D112" s="22" t="s">
        <v>199</v>
      </c>
      <c r="E112" s="22">
        <v>3</v>
      </c>
      <c r="F112" s="21" t="s">
        <v>201</v>
      </c>
      <c r="H112" t="s">
        <v>584</v>
      </c>
      <c r="I112">
        <v>2472340433</v>
      </c>
      <c r="J112" t="s">
        <v>583</v>
      </c>
    </row>
    <row r="113" spans="1:10" x14ac:dyDescent="0.25">
      <c r="A113" s="20">
        <v>2472330433</v>
      </c>
      <c r="B113" s="20" t="str">
        <f t="shared" si="1"/>
        <v>24723304334</v>
      </c>
      <c r="C113" s="21" t="s">
        <v>198</v>
      </c>
      <c r="D113" s="22" t="s">
        <v>199</v>
      </c>
      <c r="E113" s="22">
        <v>4</v>
      </c>
      <c r="F113" s="21" t="s">
        <v>202</v>
      </c>
      <c r="H113" t="s">
        <v>588</v>
      </c>
      <c r="I113">
        <v>2472340633</v>
      </c>
      <c r="J113" t="s">
        <v>587</v>
      </c>
    </row>
    <row r="114" spans="1:10" x14ac:dyDescent="0.25">
      <c r="A114" s="20">
        <v>2472330433</v>
      </c>
      <c r="B114" s="20" t="str">
        <f t="shared" si="1"/>
        <v>24723304335</v>
      </c>
      <c r="C114" s="21" t="s">
        <v>198</v>
      </c>
      <c r="D114" s="22" t="s">
        <v>199</v>
      </c>
      <c r="E114" s="22">
        <v>5</v>
      </c>
      <c r="F114" s="21" t="s">
        <v>203</v>
      </c>
      <c r="H114" t="s">
        <v>613</v>
      </c>
      <c r="I114">
        <v>2472510633</v>
      </c>
      <c r="J114" t="s">
        <v>612</v>
      </c>
    </row>
    <row r="115" spans="1:10" x14ac:dyDescent="0.25">
      <c r="A115" s="20">
        <v>2472330433</v>
      </c>
      <c r="B115" s="20" t="str">
        <f t="shared" si="1"/>
        <v>24723304336</v>
      </c>
      <c r="C115" s="21" t="s">
        <v>198</v>
      </c>
      <c r="D115" s="22" t="s">
        <v>199</v>
      </c>
      <c r="E115" s="22">
        <v>6</v>
      </c>
      <c r="F115" s="21" t="s">
        <v>204</v>
      </c>
      <c r="H115" t="s">
        <v>567</v>
      </c>
      <c r="I115">
        <v>2472310333</v>
      </c>
      <c r="J115" t="s">
        <v>566</v>
      </c>
    </row>
    <row r="116" spans="1:10" x14ac:dyDescent="0.25">
      <c r="A116" s="20">
        <v>2472340433</v>
      </c>
      <c r="B116" s="20" t="str">
        <f t="shared" si="1"/>
        <v>24723404331</v>
      </c>
      <c r="C116" s="21" t="s">
        <v>175</v>
      </c>
      <c r="D116" s="22" t="s">
        <v>176</v>
      </c>
      <c r="E116" s="22">
        <v>1</v>
      </c>
      <c r="F116" s="21" t="s">
        <v>177</v>
      </c>
      <c r="H116" t="s">
        <v>586</v>
      </c>
      <c r="I116">
        <v>2472340533</v>
      </c>
      <c r="J116" t="s">
        <v>585</v>
      </c>
    </row>
    <row r="117" spans="1:10" x14ac:dyDescent="0.25">
      <c r="A117" s="20">
        <v>2472340433</v>
      </c>
      <c r="B117" s="20" t="str">
        <f t="shared" si="1"/>
        <v>24723404332</v>
      </c>
      <c r="C117" s="21" t="s">
        <v>175</v>
      </c>
      <c r="D117" s="22" t="s">
        <v>176</v>
      </c>
      <c r="E117" s="22">
        <v>2</v>
      </c>
      <c r="F117" s="21" t="s">
        <v>178</v>
      </c>
      <c r="H117" t="s">
        <v>617</v>
      </c>
      <c r="I117">
        <v>2472510833</v>
      </c>
      <c r="J117" t="s">
        <v>616</v>
      </c>
    </row>
    <row r="118" spans="1:10" x14ac:dyDescent="0.25">
      <c r="A118" s="20">
        <v>2472340433</v>
      </c>
      <c r="B118" s="20" t="str">
        <f t="shared" si="1"/>
        <v>24723404333</v>
      </c>
      <c r="C118" s="21" t="s">
        <v>175</v>
      </c>
      <c r="D118" s="22" t="s">
        <v>176</v>
      </c>
      <c r="E118" s="22">
        <v>3</v>
      </c>
      <c r="F118" s="21" t="s">
        <v>179</v>
      </c>
      <c r="H118" t="s">
        <v>615</v>
      </c>
      <c r="I118">
        <v>2472510733</v>
      </c>
      <c r="J118" t="s">
        <v>614</v>
      </c>
    </row>
    <row r="119" spans="1:10" x14ac:dyDescent="0.25">
      <c r="A119" s="20">
        <v>2472340433</v>
      </c>
      <c r="B119" s="20" t="str">
        <f t="shared" si="1"/>
        <v>24723404334</v>
      </c>
      <c r="C119" s="21" t="s">
        <v>175</v>
      </c>
      <c r="D119" s="22" t="s">
        <v>176</v>
      </c>
      <c r="E119" s="22">
        <v>4</v>
      </c>
      <c r="F119" s="21" t="s">
        <v>180</v>
      </c>
      <c r="H119" t="s">
        <v>543</v>
      </c>
      <c r="I119">
        <v>2472230233</v>
      </c>
      <c r="J119" t="s">
        <v>542</v>
      </c>
    </row>
    <row r="120" spans="1:10" x14ac:dyDescent="0.25">
      <c r="A120" s="20">
        <v>2472340433</v>
      </c>
      <c r="B120" s="20" t="str">
        <f t="shared" si="1"/>
        <v>24723404335</v>
      </c>
      <c r="C120" s="21" t="s">
        <v>175</v>
      </c>
      <c r="D120" s="22" t="s">
        <v>176</v>
      </c>
      <c r="E120" s="22">
        <v>5</v>
      </c>
      <c r="F120" s="21" t="s">
        <v>181</v>
      </c>
      <c r="H120" t="s">
        <v>659</v>
      </c>
      <c r="I120">
        <v>2473110833</v>
      </c>
      <c r="J120" t="s">
        <v>658</v>
      </c>
    </row>
    <row r="121" spans="1:10" x14ac:dyDescent="0.25">
      <c r="A121" s="20">
        <v>2472340433</v>
      </c>
      <c r="B121" s="20" t="str">
        <f t="shared" si="1"/>
        <v>24723404336</v>
      </c>
      <c r="C121" s="21" t="s">
        <v>175</v>
      </c>
      <c r="D121" s="22" t="s">
        <v>176</v>
      </c>
      <c r="E121" s="22">
        <v>6</v>
      </c>
      <c r="F121" s="21" t="s">
        <v>182</v>
      </c>
      <c r="H121" t="s">
        <v>661</v>
      </c>
      <c r="I121">
        <v>2473110933</v>
      </c>
      <c r="J121" t="s">
        <v>660</v>
      </c>
    </row>
    <row r="122" spans="1:10" x14ac:dyDescent="0.25">
      <c r="A122" s="20">
        <v>2472340533</v>
      </c>
      <c r="B122" s="20" t="str">
        <f t="shared" si="1"/>
        <v>24723405331</v>
      </c>
      <c r="C122" s="23" t="s">
        <v>183</v>
      </c>
      <c r="D122" s="24" t="s">
        <v>184</v>
      </c>
      <c r="E122" s="24">
        <v>1</v>
      </c>
      <c r="F122" s="23" t="s">
        <v>113</v>
      </c>
      <c r="H122" t="s">
        <v>565</v>
      </c>
      <c r="I122">
        <v>2472310233</v>
      </c>
      <c r="J122" t="s">
        <v>564</v>
      </c>
    </row>
    <row r="123" spans="1:10" x14ac:dyDescent="0.25">
      <c r="A123" s="20">
        <v>2472340533</v>
      </c>
      <c r="B123" s="20" t="str">
        <f t="shared" si="1"/>
        <v>24723405332</v>
      </c>
      <c r="C123" s="23" t="s">
        <v>183</v>
      </c>
      <c r="D123" s="24" t="s">
        <v>184</v>
      </c>
      <c r="E123" s="24">
        <v>2</v>
      </c>
      <c r="F123" s="23" t="s">
        <v>114</v>
      </c>
      <c r="H123" t="s">
        <v>665</v>
      </c>
      <c r="I123">
        <v>2473120633</v>
      </c>
      <c r="J123" t="s">
        <v>664</v>
      </c>
    </row>
    <row r="124" spans="1:10" x14ac:dyDescent="0.25">
      <c r="A124" s="20">
        <v>2472340533</v>
      </c>
      <c r="B124" s="20" t="str">
        <f t="shared" si="1"/>
        <v>24723405333</v>
      </c>
      <c r="C124" s="23" t="s">
        <v>183</v>
      </c>
      <c r="D124" s="24" t="s">
        <v>184</v>
      </c>
      <c r="E124" s="24">
        <v>3</v>
      </c>
      <c r="F124" s="23" t="s">
        <v>185</v>
      </c>
    </row>
    <row r="125" spans="1:10" x14ac:dyDescent="0.25">
      <c r="A125" s="20">
        <v>2472340533</v>
      </c>
      <c r="B125" s="20" t="str">
        <f t="shared" si="1"/>
        <v>24723405334</v>
      </c>
      <c r="C125" s="23" t="s">
        <v>183</v>
      </c>
      <c r="D125" s="24" t="s">
        <v>184</v>
      </c>
      <c r="E125" s="24">
        <v>4</v>
      </c>
      <c r="F125" s="23" t="s">
        <v>179</v>
      </c>
    </row>
    <row r="126" spans="1:10" x14ac:dyDescent="0.25">
      <c r="A126" s="20">
        <v>2472340533</v>
      </c>
      <c r="B126" s="20" t="str">
        <f t="shared" si="1"/>
        <v>24723405335</v>
      </c>
      <c r="C126" s="23" t="s">
        <v>183</v>
      </c>
      <c r="D126" s="24" t="s">
        <v>184</v>
      </c>
      <c r="E126" s="24">
        <v>5</v>
      </c>
      <c r="F126" s="23" t="s">
        <v>181</v>
      </c>
    </row>
    <row r="127" spans="1:10" x14ac:dyDescent="0.25">
      <c r="A127" s="20">
        <v>2472340533</v>
      </c>
      <c r="B127" s="20" t="str">
        <f t="shared" si="1"/>
        <v>24723405336</v>
      </c>
      <c r="C127" s="23" t="s">
        <v>183</v>
      </c>
      <c r="D127" s="24" t="s">
        <v>184</v>
      </c>
      <c r="E127" s="24">
        <v>6</v>
      </c>
      <c r="F127" s="23" t="s">
        <v>186</v>
      </c>
    </row>
    <row r="128" spans="1:10" x14ac:dyDescent="0.25">
      <c r="A128" s="20">
        <v>2472340733</v>
      </c>
      <c r="B128" s="20" t="str">
        <f t="shared" si="1"/>
        <v>24723407331</v>
      </c>
      <c r="C128" s="21" t="s">
        <v>187</v>
      </c>
      <c r="D128" s="22" t="s">
        <v>188</v>
      </c>
      <c r="E128" s="22">
        <v>1</v>
      </c>
      <c r="F128" s="21" t="s">
        <v>113</v>
      </c>
    </row>
    <row r="129" spans="1:6" x14ac:dyDescent="0.25">
      <c r="A129" s="20">
        <v>2472340733</v>
      </c>
      <c r="B129" s="20" t="str">
        <f t="shared" si="1"/>
        <v>24723407332</v>
      </c>
      <c r="C129" s="21" t="s">
        <v>187</v>
      </c>
      <c r="D129" s="22" t="s">
        <v>188</v>
      </c>
      <c r="E129" s="22">
        <v>2</v>
      </c>
      <c r="F129" s="21" t="s">
        <v>114</v>
      </c>
    </row>
    <row r="130" spans="1:6" x14ac:dyDescent="0.25">
      <c r="A130" s="20">
        <v>2472340733</v>
      </c>
      <c r="B130" s="20" t="str">
        <f t="shared" ref="B130:B193" si="2">CONCATENATE(A130,E130)</f>
        <v>24723407333</v>
      </c>
      <c r="C130" s="21" t="s">
        <v>187</v>
      </c>
      <c r="D130" s="22" t="s">
        <v>188</v>
      </c>
      <c r="E130" s="22">
        <v>3</v>
      </c>
      <c r="F130" s="21" t="s">
        <v>189</v>
      </c>
    </row>
    <row r="131" spans="1:6" x14ac:dyDescent="0.25">
      <c r="A131" s="20">
        <v>2472340733</v>
      </c>
      <c r="B131" s="20" t="str">
        <f t="shared" si="2"/>
        <v>24723407334</v>
      </c>
      <c r="C131" s="21" t="s">
        <v>187</v>
      </c>
      <c r="D131" s="22" t="s">
        <v>188</v>
      </c>
      <c r="E131" s="22">
        <v>4</v>
      </c>
      <c r="F131" s="21" t="s">
        <v>190</v>
      </c>
    </row>
    <row r="132" spans="1:6" x14ac:dyDescent="0.25">
      <c r="A132" s="20">
        <v>2472340733</v>
      </c>
      <c r="B132" s="20" t="str">
        <f t="shared" si="2"/>
        <v>24723407335</v>
      </c>
      <c r="C132" s="21" t="s">
        <v>187</v>
      </c>
      <c r="D132" s="22" t="s">
        <v>188</v>
      </c>
      <c r="E132" s="22">
        <v>5</v>
      </c>
      <c r="F132" s="21" t="s">
        <v>191</v>
      </c>
    </row>
    <row r="133" spans="1:6" x14ac:dyDescent="0.25">
      <c r="A133" s="20">
        <v>2472340733</v>
      </c>
      <c r="B133" s="20" t="str">
        <f t="shared" si="2"/>
        <v>24723407336</v>
      </c>
      <c r="C133" s="21" t="s">
        <v>187</v>
      </c>
      <c r="D133" s="22" t="s">
        <v>188</v>
      </c>
      <c r="E133" s="22">
        <v>6</v>
      </c>
      <c r="F133" s="21" t="s">
        <v>192</v>
      </c>
    </row>
    <row r="134" spans="1:6" ht="30" x14ac:dyDescent="0.25">
      <c r="A134" s="20">
        <v>2472340833</v>
      </c>
      <c r="B134" s="20" t="str">
        <f t="shared" si="2"/>
        <v>24723408331</v>
      </c>
      <c r="C134" s="21" t="s">
        <v>285</v>
      </c>
      <c r="D134" s="22" t="s">
        <v>286</v>
      </c>
      <c r="E134" s="22">
        <v>1</v>
      </c>
      <c r="F134" s="21" t="s">
        <v>287</v>
      </c>
    </row>
    <row r="135" spans="1:6" ht="30" x14ac:dyDescent="0.25">
      <c r="A135" s="20">
        <v>2472340833</v>
      </c>
      <c r="B135" s="20" t="str">
        <f t="shared" si="2"/>
        <v>24723408332</v>
      </c>
      <c r="C135" s="21" t="s">
        <v>285</v>
      </c>
      <c r="D135" s="22" t="s">
        <v>286</v>
      </c>
      <c r="E135" s="22">
        <v>2</v>
      </c>
      <c r="F135" s="21" t="s">
        <v>288</v>
      </c>
    </row>
    <row r="136" spans="1:6" x14ac:dyDescent="0.25">
      <c r="A136" s="20">
        <v>2472340833</v>
      </c>
      <c r="B136" s="20" t="str">
        <f t="shared" si="2"/>
        <v>24723408333</v>
      </c>
      <c r="C136" s="21" t="s">
        <v>285</v>
      </c>
      <c r="D136" s="22" t="s">
        <v>286</v>
      </c>
      <c r="E136" s="22">
        <v>3</v>
      </c>
      <c r="F136" s="21" t="s">
        <v>289</v>
      </c>
    </row>
    <row r="137" spans="1:6" x14ac:dyDescent="0.25">
      <c r="A137" s="20">
        <v>2472340833</v>
      </c>
      <c r="B137" s="20" t="str">
        <f t="shared" si="2"/>
        <v>24723408334</v>
      </c>
      <c r="C137" s="21" t="s">
        <v>285</v>
      </c>
      <c r="D137" s="22" t="s">
        <v>286</v>
      </c>
      <c r="E137" s="22">
        <v>4</v>
      </c>
      <c r="F137" s="21" t="s">
        <v>290</v>
      </c>
    </row>
    <row r="138" spans="1:6" x14ac:dyDescent="0.25">
      <c r="A138" s="20">
        <v>2472340833</v>
      </c>
      <c r="B138" s="20" t="str">
        <f t="shared" si="2"/>
        <v>24723408335</v>
      </c>
      <c r="C138" s="21" t="s">
        <v>285</v>
      </c>
      <c r="D138" s="22" t="s">
        <v>286</v>
      </c>
      <c r="E138" s="22">
        <v>5</v>
      </c>
      <c r="F138" s="21" t="s">
        <v>291</v>
      </c>
    </row>
    <row r="139" spans="1:6" x14ac:dyDescent="0.25">
      <c r="A139" s="20">
        <v>2472340833</v>
      </c>
      <c r="B139" s="20" t="str">
        <f t="shared" si="2"/>
        <v>24723408336</v>
      </c>
      <c r="C139" s="21" t="s">
        <v>285</v>
      </c>
      <c r="D139" s="22" t="s">
        <v>286</v>
      </c>
      <c r="E139" s="22">
        <v>6</v>
      </c>
      <c r="F139" s="21" t="s">
        <v>292</v>
      </c>
    </row>
    <row r="140" spans="1:6" x14ac:dyDescent="0.25">
      <c r="A140" s="20">
        <v>2472400233</v>
      </c>
      <c r="B140" s="20" t="str">
        <f t="shared" si="2"/>
        <v>24724002331</v>
      </c>
      <c r="C140" s="23" t="s">
        <v>336</v>
      </c>
      <c r="D140" s="24" t="s">
        <v>337</v>
      </c>
      <c r="E140" s="24">
        <v>1</v>
      </c>
      <c r="F140" s="23" t="s">
        <v>338</v>
      </c>
    </row>
    <row r="141" spans="1:6" x14ac:dyDescent="0.25">
      <c r="A141" s="20">
        <v>2472400233</v>
      </c>
      <c r="B141" s="20" t="str">
        <f t="shared" si="2"/>
        <v>24724002332</v>
      </c>
      <c r="C141" s="23" t="s">
        <v>336</v>
      </c>
      <c r="D141" s="24" t="s">
        <v>337</v>
      </c>
      <c r="E141" s="24">
        <v>2</v>
      </c>
      <c r="F141" s="23" t="s">
        <v>339</v>
      </c>
    </row>
    <row r="142" spans="1:6" x14ac:dyDescent="0.25">
      <c r="A142" s="20">
        <v>2472400233</v>
      </c>
      <c r="B142" s="20" t="str">
        <f t="shared" si="2"/>
        <v>24724002333</v>
      </c>
      <c r="C142" s="23" t="s">
        <v>336</v>
      </c>
      <c r="D142" s="24" t="s">
        <v>337</v>
      </c>
      <c r="E142" s="24">
        <v>3</v>
      </c>
      <c r="F142" s="23" t="s">
        <v>340</v>
      </c>
    </row>
    <row r="143" spans="1:6" ht="30" x14ac:dyDescent="0.25">
      <c r="A143" s="20">
        <v>2472400233</v>
      </c>
      <c r="B143" s="20" t="str">
        <f t="shared" si="2"/>
        <v>24724002334</v>
      </c>
      <c r="C143" s="23" t="s">
        <v>336</v>
      </c>
      <c r="D143" s="24" t="s">
        <v>337</v>
      </c>
      <c r="E143" s="24">
        <v>4</v>
      </c>
      <c r="F143" s="23" t="s">
        <v>341</v>
      </c>
    </row>
    <row r="144" spans="1:6" x14ac:dyDescent="0.25">
      <c r="A144" s="20">
        <v>2472400233</v>
      </c>
      <c r="B144" s="20" t="str">
        <f t="shared" si="2"/>
        <v>24724002335</v>
      </c>
      <c r="C144" s="23" t="s">
        <v>336</v>
      </c>
      <c r="D144" s="24" t="s">
        <v>337</v>
      </c>
      <c r="E144" s="24">
        <v>5</v>
      </c>
      <c r="F144" s="23" t="s">
        <v>342</v>
      </c>
    </row>
    <row r="145" spans="1:6" x14ac:dyDescent="0.25">
      <c r="A145" s="20">
        <v>2472400233</v>
      </c>
      <c r="B145" s="20" t="str">
        <f t="shared" si="2"/>
        <v>24724002336</v>
      </c>
      <c r="C145" s="23" t="s">
        <v>336</v>
      </c>
      <c r="D145" s="24" t="s">
        <v>337</v>
      </c>
      <c r="E145" s="24">
        <v>6</v>
      </c>
      <c r="F145" s="23" t="s">
        <v>343</v>
      </c>
    </row>
    <row r="146" spans="1:6" ht="30" x14ac:dyDescent="0.25">
      <c r="A146" s="27">
        <v>2472420233</v>
      </c>
      <c r="B146" s="20" t="str">
        <f t="shared" si="2"/>
        <v>24724202331</v>
      </c>
      <c r="C146" s="28" t="s">
        <v>392</v>
      </c>
      <c r="D146" s="29" t="s">
        <v>393</v>
      </c>
      <c r="E146" s="24">
        <v>1</v>
      </c>
      <c r="F146" s="28"/>
    </row>
    <row r="147" spans="1:6" ht="30" x14ac:dyDescent="0.25">
      <c r="A147" s="27">
        <v>2472420233</v>
      </c>
      <c r="B147" s="20" t="str">
        <f t="shared" si="2"/>
        <v>24724202332</v>
      </c>
      <c r="C147" s="28" t="s">
        <v>392</v>
      </c>
      <c r="D147" s="29" t="s">
        <v>393</v>
      </c>
      <c r="E147" s="24">
        <v>2</v>
      </c>
      <c r="F147" s="28"/>
    </row>
    <row r="148" spans="1:6" ht="30" x14ac:dyDescent="0.25">
      <c r="A148" s="27">
        <v>2472420233</v>
      </c>
      <c r="B148" s="20" t="str">
        <f t="shared" si="2"/>
        <v>24724202333</v>
      </c>
      <c r="C148" s="28" t="s">
        <v>392</v>
      </c>
      <c r="D148" s="29" t="s">
        <v>393</v>
      </c>
      <c r="E148" s="24">
        <v>3</v>
      </c>
      <c r="F148" s="28"/>
    </row>
    <row r="149" spans="1:6" ht="30" x14ac:dyDescent="0.25">
      <c r="A149" s="27">
        <v>2472420233</v>
      </c>
      <c r="B149" s="20" t="str">
        <f t="shared" si="2"/>
        <v>24724202334</v>
      </c>
      <c r="C149" s="28" t="s">
        <v>392</v>
      </c>
      <c r="D149" s="29" t="s">
        <v>393</v>
      </c>
      <c r="E149" s="24">
        <v>4</v>
      </c>
      <c r="F149" s="28"/>
    </row>
    <row r="150" spans="1:6" ht="30" x14ac:dyDescent="0.25">
      <c r="A150" s="27">
        <v>2472420233</v>
      </c>
      <c r="B150" s="20" t="str">
        <f t="shared" si="2"/>
        <v>24724202335</v>
      </c>
      <c r="C150" s="28" t="s">
        <v>392</v>
      </c>
      <c r="D150" s="29" t="s">
        <v>393</v>
      </c>
      <c r="E150" s="24">
        <v>5</v>
      </c>
      <c r="F150" s="28"/>
    </row>
    <row r="151" spans="1:6" ht="30" x14ac:dyDescent="0.25">
      <c r="A151" s="27">
        <v>2472420233</v>
      </c>
      <c r="B151" s="20" t="str">
        <f t="shared" si="2"/>
        <v>24724202336</v>
      </c>
      <c r="C151" s="28" t="s">
        <v>392</v>
      </c>
      <c r="D151" s="29" t="s">
        <v>393</v>
      </c>
      <c r="E151" s="24">
        <v>6</v>
      </c>
      <c r="F151" s="28"/>
    </row>
    <row r="152" spans="1:6" ht="30" x14ac:dyDescent="0.25">
      <c r="A152" s="20">
        <v>2472420333</v>
      </c>
      <c r="B152" s="20" t="str">
        <f t="shared" si="2"/>
        <v>24724203331</v>
      </c>
      <c r="C152" s="23" t="s">
        <v>277</v>
      </c>
      <c r="D152" s="24" t="s">
        <v>278</v>
      </c>
      <c r="E152" s="24">
        <v>1</v>
      </c>
      <c r="F152" s="23" t="s">
        <v>279</v>
      </c>
    </row>
    <row r="153" spans="1:6" x14ac:dyDescent="0.25">
      <c r="A153" s="20">
        <v>2472420333</v>
      </c>
      <c r="B153" s="20" t="str">
        <f t="shared" si="2"/>
        <v>24724203332</v>
      </c>
      <c r="C153" s="23" t="s">
        <v>277</v>
      </c>
      <c r="D153" s="24" t="s">
        <v>278</v>
      </c>
      <c r="E153" s="24">
        <v>2</v>
      </c>
      <c r="F153" s="23" t="s">
        <v>280</v>
      </c>
    </row>
    <row r="154" spans="1:6" x14ac:dyDescent="0.25">
      <c r="A154" s="20">
        <v>2472420333</v>
      </c>
      <c r="B154" s="20" t="str">
        <f t="shared" si="2"/>
        <v>24724203333</v>
      </c>
      <c r="C154" s="23" t="s">
        <v>277</v>
      </c>
      <c r="D154" s="24" t="s">
        <v>278</v>
      </c>
      <c r="E154" s="24">
        <v>3</v>
      </c>
      <c r="F154" s="23" t="s">
        <v>281</v>
      </c>
    </row>
    <row r="155" spans="1:6" x14ac:dyDescent="0.25">
      <c r="A155" s="20">
        <v>2472420333</v>
      </c>
      <c r="B155" s="20" t="str">
        <f t="shared" si="2"/>
        <v>24724203334</v>
      </c>
      <c r="C155" s="23" t="s">
        <v>277</v>
      </c>
      <c r="D155" s="24" t="s">
        <v>278</v>
      </c>
      <c r="E155" s="24">
        <v>4</v>
      </c>
      <c r="F155" s="23" t="s">
        <v>282</v>
      </c>
    </row>
    <row r="156" spans="1:6" x14ac:dyDescent="0.25">
      <c r="A156" s="20">
        <v>2472420333</v>
      </c>
      <c r="B156" s="20" t="str">
        <f t="shared" si="2"/>
        <v>24724203335</v>
      </c>
      <c r="C156" s="23" t="s">
        <v>277</v>
      </c>
      <c r="D156" s="24" t="s">
        <v>278</v>
      </c>
      <c r="E156" s="24">
        <v>5</v>
      </c>
      <c r="F156" s="23" t="s">
        <v>283</v>
      </c>
    </row>
    <row r="157" spans="1:6" x14ac:dyDescent="0.25">
      <c r="A157" s="20">
        <v>2472420333</v>
      </c>
      <c r="B157" s="20" t="str">
        <f t="shared" si="2"/>
        <v>24724203336</v>
      </c>
      <c r="C157" s="23" t="s">
        <v>277</v>
      </c>
      <c r="D157" s="24" t="s">
        <v>278</v>
      </c>
      <c r="E157" s="24">
        <v>6</v>
      </c>
      <c r="F157" s="23" t="s">
        <v>284</v>
      </c>
    </row>
    <row r="158" spans="1:6" x14ac:dyDescent="0.25">
      <c r="A158" s="27">
        <v>2472430133</v>
      </c>
      <c r="B158" s="20" t="str">
        <f t="shared" si="2"/>
        <v>24724301331</v>
      </c>
      <c r="C158" s="30" t="s">
        <v>501</v>
      </c>
      <c r="D158" s="29" t="s">
        <v>502</v>
      </c>
      <c r="E158" s="24">
        <v>1</v>
      </c>
      <c r="F158" s="30"/>
    </row>
    <row r="159" spans="1:6" x14ac:dyDescent="0.25">
      <c r="A159" s="27">
        <v>2472430133</v>
      </c>
      <c r="B159" s="20" t="str">
        <f t="shared" si="2"/>
        <v>24724301332</v>
      </c>
      <c r="C159" s="30" t="s">
        <v>501</v>
      </c>
      <c r="D159" s="29" t="s">
        <v>502</v>
      </c>
      <c r="E159" s="24">
        <v>2</v>
      </c>
      <c r="F159" s="30"/>
    </row>
    <row r="160" spans="1:6" x14ac:dyDescent="0.25">
      <c r="A160" s="27">
        <v>2472430133</v>
      </c>
      <c r="B160" s="20" t="str">
        <f t="shared" si="2"/>
        <v>24724301333</v>
      </c>
      <c r="C160" s="30" t="s">
        <v>501</v>
      </c>
      <c r="D160" s="29" t="s">
        <v>502</v>
      </c>
      <c r="E160" s="24">
        <v>3</v>
      </c>
      <c r="F160" s="30"/>
    </row>
    <row r="161" spans="1:6" x14ac:dyDescent="0.25">
      <c r="A161" s="27">
        <v>2472430133</v>
      </c>
      <c r="B161" s="20" t="str">
        <f t="shared" si="2"/>
        <v>24724301334</v>
      </c>
      <c r="C161" s="30" t="s">
        <v>501</v>
      </c>
      <c r="D161" s="29" t="s">
        <v>502</v>
      </c>
      <c r="E161" s="24">
        <v>4</v>
      </c>
      <c r="F161" s="30"/>
    </row>
    <row r="162" spans="1:6" x14ac:dyDescent="0.25">
      <c r="A162" s="27">
        <v>2472430133</v>
      </c>
      <c r="B162" s="20" t="str">
        <f t="shared" si="2"/>
        <v>24724301335</v>
      </c>
      <c r="C162" s="30" t="s">
        <v>501</v>
      </c>
      <c r="D162" s="29" t="s">
        <v>502</v>
      </c>
      <c r="E162" s="24">
        <v>5</v>
      </c>
      <c r="F162" s="30"/>
    </row>
    <row r="163" spans="1:6" x14ac:dyDescent="0.25">
      <c r="A163" s="27">
        <v>2472430133</v>
      </c>
      <c r="B163" s="20" t="str">
        <f t="shared" si="2"/>
        <v>24724301336</v>
      </c>
      <c r="C163" s="30" t="s">
        <v>501</v>
      </c>
      <c r="D163" s="29" t="s">
        <v>502</v>
      </c>
      <c r="E163" s="24">
        <v>6</v>
      </c>
      <c r="F163" s="30"/>
    </row>
    <row r="164" spans="1:6" x14ac:dyDescent="0.25">
      <c r="A164" s="20">
        <v>2472430233</v>
      </c>
      <c r="B164" s="20" t="str">
        <f t="shared" si="2"/>
        <v>24724302331</v>
      </c>
      <c r="C164" s="21" t="s">
        <v>317</v>
      </c>
      <c r="D164" s="22" t="s">
        <v>318</v>
      </c>
      <c r="E164" s="22">
        <v>1</v>
      </c>
      <c r="F164" s="21" t="s">
        <v>319</v>
      </c>
    </row>
    <row r="165" spans="1:6" x14ac:dyDescent="0.25">
      <c r="A165" s="20">
        <v>2472430233</v>
      </c>
      <c r="B165" s="20" t="str">
        <f t="shared" si="2"/>
        <v>24724302332</v>
      </c>
      <c r="C165" s="21" t="s">
        <v>317</v>
      </c>
      <c r="D165" s="22" t="s">
        <v>318</v>
      </c>
      <c r="E165" s="22">
        <v>2</v>
      </c>
      <c r="F165" s="21" t="s">
        <v>320</v>
      </c>
    </row>
    <row r="166" spans="1:6" x14ac:dyDescent="0.25">
      <c r="A166" s="20">
        <v>2472430233</v>
      </c>
      <c r="B166" s="20" t="str">
        <f t="shared" si="2"/>
        <v>24724302333</v>
      </c>
      <c r="C166" s="21" t="s">
        <v>317</v>
      </c>
      <c r="D166" s="22" t="s">
        <v>318</v>
      </c>
      <c r="E166" s="22">
        <v>3</v>
      </c>
      <c r="F166" s="21" t="s">
        <v>321</v>
      </c>
    </row>
    <row r="167" spans="1:6" x14ac:dyDescent="0.25">
      <c r="A167" s="20">
        <v>2472430233</v>
      </c>
      <c r="B167" s="20" t="str">
        <f t="shared" si="2"/>
        <v>24724302334</v>
      </c>
      <c r="C167" s="21" t="s">
        <v>317</v>
      </c>
      <c r="D167" s="22" t="s">
        <v>318</v>
      </c>
      <c r="E167" s="22">
        <v>4</v>
      </c>
      <c r="F167" s="21" t="s">
        <v>322</v>
      </c>
    </row>
    <row r="168" spans="1:6" ht="30" x14ac:dyDescent="0.25">
      <c r="A168" s="20">
        <v>2472430233</v>
      </c>
      <c r="B168" s="20" t="str">
        <f t="shared" si="2"/>
        <v>24724302335</v>
      </c>
      <c r="C168" s="21" t="s">
        <v>317</v>
      </c>
      <c r="D168" s="22" t="s">
        <v>318</v>
      </c>
      <c r="E168" s="22">
        <v>5</v>
      </c>
      <c r="F168" s="21" t="s">
        <v>323</v>
      </c>
    </row>
    <row r="169" spans="1:6" x14ac:dyDescent="0.25">
      <c r="A169" s="20">
        <v>2472430233</v>
      </c>
      <c r="B169" s="20" t="str">
        <f t="shared" si="2"/>
        <v>24724302336</v>
      </c>
      <c r="C169" s="21" t="s">
        <v>317</v>
      </c>
      <c r="D169" s="22" t="s">
        <v>318</v>
      </c>
      <c r="E169" s="22">
        <v>6</v>
      </c>
      <c r="F169" s="21" t="s">
        <v>324</v>
      </c>
    </row>
    <row r="170" spans="1:6" x14ac:dyDescent="0.25">
      <c r="A170" s="20">
        <v>2472500533</v>
      </c>
      <c r="B170" s="20" t="str">
        <f t="shared" si="2"/>
        <v>24725005331</v>
      </c>
      <c r="C170" s="21" t="s">
        <v>111</v>
      </c>
      <c r="D170" s="22" t="s">
        <v>112</v>
      </c>
      <c r="E170" s="22">
        <v>1</v>
      </c>
      <c r="F170" s="21" t="s">
        <v>113</v>
      </c>
    </row>
    <row r="171" spans="1:6" x14ac:dyDescent="0.25">
      <c r="A171" s="20">
        <v>2472500533</v>
      </c>
      <c r="B171" s="20" t="str">
        <f t="shared" si="2"/>
        <v>24725005332</v>
      </c>
      <c r="C171" s="21" t="s">
        <v>111</v>
      </c>
      <c r="D171" s="22" t="s">
        <v>112</v>
      </c>
      <c r="E171" s="22">
        <v>2</v>
      </c>
      <c r="F171" s="21" t="s">
        <v>114</v>
      </c>
    </row>
    <row r="172" spans="1:6" x14ac:dyDescent="0.25">
      <c r="A172" s="20">
        <v>2472500533</v>
      </c>
      <c r="B172" s="20" t="str">
        <f t="shared" si="2"/>
        <v>24725005333</v>
      </c>
      <c r="C172" s="21" t="s">
        <v>111</v>
      </c>
      <c r="D172" s="22" t="s">
        <v>112</v>
      </c>
      <c r="E172" s="22">
        <v>3</v>
      </c>
      <c r="F172" s="21" t="s">
        <v>115</v>
      </c>
    </row>
    <row r="173" spans="1:6" x14ac:dyDescent="0.25">
      <c r="A173" s="20">
        <v>2472500533</v>
      </c>
      <c r="B173" s="20" t="str">
        <f t="shared" si="2"/>
        <v>24725005334</v>
      </c>
      <c r="C173" s="21" t="s">
        <v>111</v>
      </c>
      <c r="D173" s="22" t="s">
        <v>112</v>
      </c>
      <c r="E173" s="22">
        <v>4</v>
      </c>
      <c r="F173" s="21" t="s">
        <v>116</v>
      </c>
    </row>
    <row r="174" spans="1:6" ht="30" x14ac:dyDescent="0.25">
      <c r="A174" s="20">
        <v>2472500533</v>
      </c>
      <c r="B174" s="20" t="str">
        <f t="shared" si="2"/>
        <v>24725005335</v>
      </c>
      <c r="C174" s="21" t="s">
        <v>111</v>
      </c>
      <c r="D174" s="22" t="s">
        <v>112</v>
      </c>
      <c r="E174" s="22">
        <v>5</v>
      </c>
      <c r="F174" s="21" t="s">
        <v>117</v>
      </c>
    </row>
    <row r="175" spans="1:6" x14ac:dyDescent="0.25">
      <c r="A175" s="20">
        <v>2472500533</v>
      </c>
      <c r="B175" s="20" t="str">
        <f t="shared" si="2"/>
        <v>24725005336</v>
      </c>
      <c r="C175" s="21" t="s">
        <v>111</v>
      </c>
      <c r="D175" s="22" t="s">
        <v>112</v>
      </c>
      <c r="E175" s="22">
        <v>6</v>
      </c>
      <c r="F175" s="21" t="s">
        <v>118</v>
      </c>
    </row>
    <row r="176" spans="1:6" x14ac:dyDescent="0.25">
      <c r="A176" s="20">
        <v>2472500633</v>
      </c>
      <c r="B176" s="20" t="str">
        <f t="shared" si="2"/>
        <v>24725006331</v>
      </c>
      <c r="C176" s="23" t="s">
        <v>151</v>
      </c>
      <c r="D176" s="24" t="s">
        <v>152</v>
      </c>
      <c r="E176" s="24">
        <v>1</v>
      </c>
      <c r="F176" s="23" t="s">
        <v>153</v>
      </c>
    </row>
    <row r="177" spans="1:6" x14ac:dyDescent="0.25">
      <c r="A177" s="20">
        <v>2472500633</v>
      </c>
      <c r="B177" s="20" t="str">
        <f t="shared" si="2"/>
        <v>24725006332</v>
      </c>
      <c r="C177" s="23" t="s">
        <v>151</v>
      </c>
      <c r="D177" s="24" t="s">
        <v>152</v>
      </c>
      <c r="E177" s="24">
        <v>2</v>
      </c>
      <c r="F177" s="23" t="s">
        <v>154</v>
      </c>
    </row>
    <row r="178" spans="1:6" x14ac:dyDescent="0.25">
      <c r="A178" s="20">
        <v>2472500633</v>
      </c>
      <c r="B178" s="20" t="str">
        <f t="shared" si="2"/>
        <v>24725006333</v>
      </c>
      <c r="C178" s="23" t="s">
        <v>151</v>
      </c>
      <c r="D178" s="24" t="s">
        <v>152</v>
      </c>
      <c r="E178" s="24">
        <v>3</v>
      </c>
      <c r="F178" s="23" t="s">
        <v>155</v>
      </c>
    </row>
    <row r="179" spans="1:6" x14ac:dyDescent="0.25">
      <c r="A179" s="20">
        <v>2472500633</v>
      </c>
      <c r="B179" s="20" t="str">
        <f t="shared" si="2"/>
        <v>24725006334</v>
      </c>
      <c r="C179" s="23" t="s">
        <v>151</v>
      </c>
      <c r="D179" s="24" t="s">
        <v>152</v>
      </c>
      <c r="E179" s="24">
        <v>4</v>
      </c>
      <c r="F179" s="23" t="s">
        <v>156</v>
      </c>
    </row>
    <row r="180" spans="1:6" x14ac:dyDescent="0.25">
      <c r="A180" s="20">
        <v>2472500633</v>
      </c>
      <c r="B180" s="20" t="str">
        <f t="shared" si="2"/>
        <v>24725006335</v>
      </c>
      <c r="C180" s="23" t="s">
        <v>151</v>
      </c>
      <c r="D180" s="24" t="s">
        <v>152</v>
      </c>
      <c r="E180" s="24">
        <v>5</v>
      </c>
      <c r="F180" s="23" t="s">
        <v>157</v>
      </c>
    </row>
    <row r="181" spans="1:6" x14ac:dyDescent="0.25">
      <c r="A181" s="20">
        <v>2472500633</v>
      </c>
      <c r="B181" s="20" t="str">
        <f t="shared" si="2"/>
        <v>24725006336</v>
      </c>
      <c r="C181" s="23" t="s">
        <v>151</v>
      </c>
      <c r="D181" s="24" t="s">
        <v>152</v>
      </c>
      <c r="E181" s="24">
        <v>6</v>
      </c>
      <c r="F181" s="23" t="s">
        <v>158</v>
      </c>
    </row>
    <row r="182" spans="1:6" x14ac:dyDescent="0.25">
      <c r="A182" s="20">
        <v>2472500733</v>
      </c>
      <c r="B182" s="20" t="str">
        <f t="shared" si="2"/>
        <v>24725007331</v>
      </c>
      <c r="C182" s="23" t="s">
        <v>167</v>
      </c>
      <c r="D182" s="24" t="s">
        <v>168</v>
      </c>
      <c r="E182" s="24">
        <v>1</v>
      </c>
      <c r="F182" s="26" t="s">
        <v>169</v>
      </c>
    </row>
    <row r="183" spans="1:6" x14ac:dyDescent="0.25">
      <c r="A183" s="20">
        <v>2472500733</v>
      </c>
      <c r="B183" s="20" t="str">
        <f t="shared" si="2"/>
        <v>24725007332</v>
      </c>
      <c r="C183" s="23" t="s">
        <v>167</v>
      </c>
      <c r="D183" s="24" t="s">
        <v>168</v>
      </c>
      <c r="E183" s="24">
        <v>2</v>
      </c>
      <c r="F183" s="26" t="s">
        <v>170</v>
      </c>
    </row>
    <row r="184" spans="1:6" ht="30" x14ac:dyDescent="0.25">
      <c r="A184" s="20">
        <v>2472500733</v>
      </c>
      <c r="B184" s="20" t="str">
        <f t="shared" si="2"/>
        <v>24725007333</v>
      </c>
      <c r="C184" s="23" t="s">
        <v>167</v>
      </c>
      <c r="D184" s="24" t="s">
        <v>168</v>
      </c>
      <c r="E184" s="24">
        <v>3</v>
      </c>
      <c r="F184" s="26" t="s">
        <v>171</v>
      </c>
    </row>
    <row r="185" spans="1:6" x14ac:dyDescent="0.25">
      <c r="A185" s="20">
        <v>2472500733</v>
      </c>
      <c r="B185" s="20" t="str">
        <f t="shared" si="2"/>
        <v>24725007334</v>
      </c>
      <c r="C185" s="23" t="s">
        <v>167</v>
      </c>
      <c r="D185" s="24" t="s">
        <v>168</v>
      </c>
      <c r="E185" s="24">
        <v>4</v>
      </c>
      <c r="F185" s="26" t="s">
        <v>172</v>
      </c>
    </row>
    <row r="186" spans="1:6" x14ac:dyDescent="0.25">
      <c r="A186" s="20">
        <v>2472500733</v>
      </c>
      <c r="B186" s="20" t="str">
        <f t="shared" si="2"/>
        <v>24725007335</v>
      </c>
      <c r="C186" s="23" t="s">
        <v>167</v>
      </c>
      <c r="D186" s="24" t="s">
        <v>168</v>
      </c>
      <c r="E186" s="24">
        <v>5</v>
      </c>
      <c r="F186" s="26" t="s">
        <v>173</v>
      </c>
    </row>
    <row r="187" spans="1:6" x14ac:dyDescent="0.25">
      <c r="A187" s="20">
        <v>2472500733</v>
      </c>
      <c r="B187" s="20" t="str">
        <f t="shared" si="2"/>
        <v>24725007336</v>
      </c>
      <c r="C187" s="23" t="s">
        <v>167</v>
      </c>
      <c r="D187" s="24" t="s">
        <v>168</v>
      </c>
      <c r="E187" s="24">
        <v>6</v>
      </c>
      <c r="F187" s="26" t="s">
        <v>174</v>
      </c>
    </row>
    <row r="188" spans="1:6" ht="30" x14ac:dyDescent="0.25">
      <c r="A188" s="20">
        <v>2472510633</v>
      </c>
      <c r="B188" s="20" t="str">
        <f t="shared" si="2"/>
        <v>24725106331</v>
      </c>
      <c r="C188" s="23" t="s">
        <v>103</v>
      </c>
      <c r="D188" s="24" t="s">
        <v>104</v>
      </c>
      <c r="E188" s="24">
        <v>1</v>
      </c>
      <c r="F188" s="23" t="s">
        <v>105</v>
      </c>
    </row>
    <row r="189" spans="1:6" ht="30" x14ac:dyDescent="0.25">
      <c r="A189" s="20">
        <v>2472510633</v>
      </c>
      <c r="B189" s="20" t="str">
        <f t="shared" si="2"/>
        <v>24725106332</v>
      </c>
      <c r="C189" s="23" t="s">
        <v>103</v>
      </c>
      <c r="D189" s="24" t="s">
        <v>104</v>
      </c>
      <c r="E189" s="24">
        <v>2</v>
      </c>
      <c r="F189" s="23" t="s">
        <v>106</v>
      </c>
    </row>
    <row r="190" spans="1:6" x14ac:dyDescent="0.25">
      <c r="A190" s="20">
        <v>2472510633</v>
      </c>
      <c r="B190" s="20" t="str">
        <f t="shared" si="2"/>
        <v>24725106333</v>
      </c>
      <c r="C190" s="23" t="s">
        <v>103</v>
      </c>
      <c r="D190" s="24" t="s">
        <v>104</v>
      </c>
      <c r="E190" s="24">
        <v>3</v>
      </c>
      <c r="F190" s="23" t="s">
        <v>107</v>
      </c>
    </row>
    <row r="191" spans="1:6" x14ac:dyDescent="0.25">
      <c r="A191" s="20">
        <v>2472510633</v>
      </c>
      <c r="B191" s="20" t="str">
        <f t="shared" si="2"/>
        <v>24725106334</v>
      </c>
      <c r="C191" s="23" t="s">
        <v>103</v>
      </c>
      <c r="D191" s="24" t="s">
        <v>104</v>
      </c>
      <c r="E191" s="24">
        <v>4</v>
      </c>
      <c r="F191" s="23" t="s">
        <v>108</v>
      </c>
    </row>
    <row r="192" spans="1:6" x14ac:dyDescent="0.25">
      <c r="A192" s="20">
        <v>2472510633</v>
      </c>
      <c r="B192" s="20" t="str">
        <f t="shared" si="2"/>
        <v>24725106335</v>
      </c>
      <c r="C192" s="23" t="s">
        <v>103</v>
      </c>
      <c r="D192" s="24" t="s">
        <v>104</v>
      </c>
      <c r="E192" s="24">
        <v>5</v>
      </c>
      <c r="F192" s="23" t="s">
        <v>109</v>
      </c>
    </row>
    <row r="193" spans="1:6" ht="30" x14ac:dyDescent="0.25">
      <c r="A193" s="20">
        <v>2472510633</v>
      </c>
      <c r="B193" s="20" t="str">
        <f t="shared" si="2"/>
        <v>24725106336</v>
      </c>
      <c r="C193" s="23" t="s">
        <v>103</v>
      </c>
      <c r="D193" s="24" t="s">
        <v>104</v>
      </c>
      <c r="E193" s="24">
        <v>6</v>
      </c>
      <c r="F193" s="23" t="s">
        <v>110</v>
      </c>
    </row>
    <row r="194" spans="1:6" ht="30" x14ac:dyDescent="0.25">
      <c r="A194" s="20">
        <v>2472510733</v>
      </c>
      <c r="B194" s="20" t="str">
        <f t="shared" ref="B194:B257" si="3">CONCATENATE(A194,E194)</f>
        <v>24725107331</v>
      </c>
      <c r="C194" s="21" t="s">
        <v>95</v>
      </c>
      <c r="D194" s="22" t="s">
        <v>96</v>
      </c>
      <c r="E194" s="22">
        <v>1</v>
      </c>
      <c r="F194" s="21" t="s">
        <v>97</v>
      </c>
    </row>
    <row r="195" spans="1:6" ht="30" x14ac:dyDescent="0.25">
      <c r="A195" s="20">
        <v>2472510733</v>
      </c>
      <c r="B195" s="20" t="str">
        <f t="shared" si="3"/>
        <v>24725107332</v>
      </c>
      <c r="C195" s="21" t="s">
        <v>95</v>
      </c>
      <c r="D195" s="22" t="s">
        <v>96</v>
      </c>
      <c r="E195" s="22">
        <v>2</v>
      </c>
      <c r="F195" s="21" t="s">
        <v>98</v>
      </c>
    </row>
    <row r="196" spans="1:6" ht="30" x14ac:dyDescent="0.25">
      <c r="A196" s="20">
        <v>2472510733</v>
      </c>
      <c r="B196" s="20" t="str">
        <f t="shared" si="3"/>
        <v>24725107333</v>
      </c>
      <c r="C196" s="21" t="s">
        <v>95</v>
      </c>
      <c r="D196" s="22" t="s">
        <v>96</v>
      </c>
      <c r="E196" s="22">
        <v>3</v>
      </c>
      <c r="F196" s="21" t="s">
        <v>99</v>
      </c>
    </row>
    <row r="197" spans="1:6" x14ac:dyDescent="0.25">
      <c r="A197" s="20">
        <v>2472510733</v>
      </c>
      <c r="B197" s="20" t="str">
        <f t="shared" si="3"/>
        <v>24725107334</v>
      </c>
      <c r="C197" s="21" t="s">
        <v>95</v>
      </c>
      <c r="D197" s="22" t="s">
        <v>96</v>
      </c>
      <c r="E197" s="22">
        <v>4</v>
      </c>
      <c r="F197" s="21" t="s">
        <v>100</v>
      </c>
    </row>
    <row r="198" spans="1:6" ht="30" x14ac:dyDescent="0.25">
      <c r="A198" s="20">
        <v>2472510733</v>
      </c>
      <c r="B198" s="20" t="str">
        <f t="shared" si="3"/>
        <v>24725107335</v>
      </c>
      <c r="C198" s="21" t="s">
        <v>95</v>
      </c>
      <c r="D198" s="22" t="s">
        <v>96</v>
      </c>
      <c r="E198" s="22">
        <v>5</v>
      </c>
      <c r="F198" s="21" t="s">
        <v>101</v>
      </c>
    </row>
    <row r="199" spans="1:6" ht="30" x14ac:dyDescent="0.25">
      <c r="A199" s="20">
        <v>2472510733</v>
      </c>
      <c r="B199" s="20" t="str">
        <f t="shared" si="3"/>
        <v>24725107336</v>
      </c>
      <c r="C199" s="21" t="s">
        <v>95</v>
      </c>
      <c r="D199" s="22" t="s">
        <v>96</v>
      </c>
      <c r="E199" s="22">
        <v>6</v>
      </c>
      <c r="F199" s="21" t="s">
        <v>102</v>
      </c>
    </row>
    <row r="200" spans="1:6" x14ac:dyDescent="0.25">
      <c r="A200" s="27">
        <v>2472510833</v>
      </c>
      <c r="B200" s="20" t="str">
        <f t="shared" si="3"/>
        <v>24725108331</v>
      </c>
      <c r="C200" s="28" t="s">
        <v>368</v>
      </c>
      <c r="D200" s="29" t="s">
        <v>369</v>
      </c>
      <c r="E200" s="24">
        <v>1</v>
      </c>
      <c r="F200" s="28" t="s">
        <v>370</v>
      </c>
    </row>
    <row r="201" spans="1:6" x14ac:dyDescent="0.25">
      <c r="A201" s="27">
        <v>2472510833</v>
      </c>
      <c r="B201" s="20" t="str">
        <f t="shared" si="3"/>
        <v>24725108332</v>
      </c>
      <c r="C201" s="28" t="s">
        <v>368</v>
      </c>
      <c r="D201" s="29" t="s">
        <v>369</v>
      </c>
      <c r="E201" s="24">
        <v>2</v>
      </c>
      <c r="F201" s="28" t="s">
        <v>371</v>
      </c>
    </row>
    <row r="202" spans="1:6" x14ac:dyDescent="0.25">
      <c r="A202" s="27">
        <v>2472510833</v>
      </c>
      <c r="B202" s="20" t="str">
        <f t="shared" si="3"/>
        <v>24725108333</v>
      </c>
      <c r="C202" s="28" t="s">
        <v>368</v>
      </c>
      <c r="D202" s="29" t="s">
        <v>369</v>
      </c>
      <c r="E202" s="24">
        <v>3</v>
      </c>
      <c r="F202" s="28" t="s">
        <v>372</v>
      </c>
    </row>
    <row r="203" spans="1:6" x14ac:dyDescent="0.25">
      <c r="A203" s="27">
        <v>2472510833</v>
      </c>
      <c r="B203" s="20" t="str">
        <f t="shared" si="3"/>
        <v>24725108334</v>
      </c>
      <c r="C203" s="28" t="s">
        <v>368</v>
      </c>
      <c r="D203" s="29" t="s">
        <v>369</v>
      </c>
      <c r="E203" s="24">
        <v>4</v>
      </c>
      <c r="F203" s="28" t="s">
        <v>373</v>
      </c>
    </row>
    <row r="204" spans="1:6" ht="30" x14ac:dyDescent="0.25">
      <c r="A204" s="27">
        <v>2472510833</v>
      </c>
      <c r="B204" s="20" t="str">
        <f t="shared" si="3"/>
        <v>24725108335</v>
      </c>
      <c r="C204" s="28" t="s">
        <v>368</v>
      </c>
      <c r="D204" s="29" t="s">
        <v>369</v>
      </c>
      <c r="E204" s="24">
        <v>5</v>
      </c>
      <c r="F204" s="28" t="s">
        <v>374</v>
      </c>
    </row>
    <row r="205" spans="1:6" x14ac:dyDescent="0.25">
      <c r="A205" s="27">
        <v>2472510833</v>
      </c>
      <c r="B205" s="20" t="str">
        <f t="shared" si="3"/>
        <v>24725108336</v>
      </c>
      <c r="C205" s="28" t="s">
        <v>368</v>
      </c>
      <c r="D205" s="29" t="s">
        <v>369</v>
      </c>
      <c r="E205" s="24">
        <v>6</v>
      </c>
      <c r="F205" s="28" t="s">
        <v>375</v>
      </c>
    </row>
    <row r="206" spans="1:6" x14ac:dyDescent="0.25">
      <c r="A206" s="27">
        <v>2472521133</v>
      </c>
      <c r="B206" s="20" t="str">
        <f t="shared" si="3"/>
        <v>24725211331</v>
      </c>
      <c r="C206" s="30" t="s">
        <v>469</v>
      </c>
      <c r="D206" s="29" t="s">
        <v>470</v>
      </c>
      <c r="E206" s="24">
        <v>1</v>
      </c>
      <c r="F206" s="30"/>
    </row>
    <row r="207" spans="1:6" x14ac:dyDescent="0.25">
      <c r="A207" s="27">
        <v>2472521133</v>
      </c>
      <c r="B207" s="20" t="str">
        <f t="shared" si="3"/>
        <v>24725211332</v>
      </c>
      <c r="C207" s="30" t="s">
        <v>469</v>
      </c>
      <c r="D207" s="29" t="s">
        <v>470</v>
      </c>
      <c r="E207" s="24">
        <v>2</v>
      </c>
      <c r="F207" s="30"/>
    </row>
    <row r="208" spans="1:6" x14ac:dyDescent="0.25">
      <c r="A208" s="27">
        <v>2472521133</v>
      </c>
      <c r="B208" s="20" t="str">
        <f t="shared" si="3"/>
        <v>24725211333</v>
      </c>
      <c r="C208" s="30" t="s">
        <v>469</v>
      </c>
      <c r="D208" s="29" t="s">
        <v>470</v>
      </c>
      <c r="E208" s="24">
        <v>3</v>
      </c>
      <c r="F208" s="30"/>
    </row>
    <row r="209" spans="1:6" x14ac:dyDescent="0.25">
      <c r="A209" s="27">
        <v>2472521133</v>
      </c>
      <c r="B209" s="20" t="str">
        <f t="shared" si="3"/>
        <v>24725211334</v>
      </c>
      <c r="C209" s="30" t="s">
        <v>469</v>
      </c>
      <c r="D209" s="29" t="s">
        <v>470</v>
      </c>
      <c r="E209" s="24">
        <v>4</v>
      </c>
      <c r="F209" s="30"/>
    </row>
    <row r="210" spans="1:6" x14ac:dyDescent="0.25">
      <c r="A210" s="27">
        <v>2472521133</v>
      </c>
      <c r="B210" s="20" t="str">
        <f t="shared" si="3"/>
        <v>24725211335</v>
      </c>
      <c r="C210" s="30" t="s">
        <v>469</v>
      </c>
      <c r="D210" s="29" t="s">
        <v>470</v>
      </c>
      <c r="E210" s="24">
        <v>5</v>
      </c>
      <c r="F210" s="30"/>
    </row>
    <row r="211" spans="1:6" x14ac:dyDescent="0.25">
      <c r="A211" s="27">
        <v>2472521133</v>
      </c>
      <c r="B211" s="20" t="str">
        <f t="shared" si="3"/>
        <v>24725211336</v>
      </c>
      <c r="C211" s="30" t="s">
        <v>469</v>
      </c>
      <c r="D211" s="29" t="s">
        <v>470</v>
      </c>
      <c r="E211" s="24">
        <v>6</v>
      </c>
      <c r="F211" s="30"/>
    </row>
    <row r="212" spans="1:6" ht="30" x14ac:dyDescent="0.25">
      <c r="A212" s="27">
        <v>2472521233</v>
      </c>
      <c r="B212" s="20" t="str">
        <f t="shared" si="3"/>
        <v>24725212331</v>
      </c>
      <c r="C212" s="31" t="s">
        <v>471</v>
      </c>
      <c r="D212" s="22" t="s">
        <v>472</v>
      </c>
      <c r="E212" s="22">
        <v>1</v>
      </c>
      <c r="F212" s="31"/>
    </row>
    <row r="213" spans="1:6" ht="30" x14ac:dyDescent="0.25">
      <c r="A213" s="27">
        <v>2472521233</v>
      </c>
      <c r="B213" s="20" t="str">
        <f t="shared" si="3"/>
        <v>24725212332</v>
      </c>
      <c r="C213" s="31" t="s">
        <v>471</v>
      </c>
      <c r="D213" s="22" t="s">
        <v>472</v>
      </c>
      <c r="E213" s="22">
        <v>2</v>
      </c>
      <c r="F213" s="31"/>
    </row>
    <row r="214" spans="1:6" ht="30" x14ac:dyDescent="0.25">
      <c r="A214" s="27">
        <v>2472521233</v>
      </c>
      <c r="B214" s="20" t="str">
        <f t="shared" si="3"/>
        <v>24725212333</v>
      </c>
      <c r="C214" s="31" t="s">
        <v>471</v>
      </c>
      <c r="D214" s="22" t="s">
        <v>472</v>
      </c>
      <c r="E214" s="22">
        <v>3</v>
      </c>
      <c r="F214" s="31"/>
    </row>
    <row r="215" spans="1:6" ht="30" x14ac:dyDescent="0.25">
      <c r="A215" s="27">
        <v>2472521233</v>
      </c>
      <c r="B215" s="20" t="str">
        <f t="shared" si="3"/>
        <v>24725212334</v>
      </c>
      <c r="C215" s="31" t="s">
        <v>471</v>
      </c>
      <c r="D215" s="22" t="s">
        <v>472</v>
      </c>
      <c r="E215" s="22">
        <v>4</v>
      </c>
      <c r="F215" s="31"/>
    </row>
    <row r="216" spans="1:6" ht="30" x14ac:dyDescent="0.25">
      <c r="A216" s="27">
        <v>2472521233</v>
      </c>
      <c r="B216" s="20" t="str">
        <f t="shared" si="3"/>
        <v>24725212335</v>
      </c>
      <c r="C216" s="31" t="s">
        <v>471</v>
      </c>
      <c r="D216" s="22" t="s">
        <v>472</v>
      </c>
      <c r="E216" s="22">
        <v>5</v>
      </c>
      <c r="F216" s="31"/>
    </row>
    <row r="217" spans="1:6" ht="30" x14ac:dyDescent="0.25">
      <c r="A217" s="27">
        <v>2472521233</v>
      </c>
      <c r="B217" s="20" t="str">
        <f t="shared" si="3"/>
        <v>24725212336</v>
      </c>
      <c r="C217" s="31" t="s">
        <v>471</v>
      </c>
      <c r="D217" s="22" t="s">
        <v>472</v>
      </c>
      <c r="E217" s="22">
        <v>6</v>
      </c>
      <c r="F217" s="31"/>
    </row>
    <row r="218" spans="1:6" ht="30" x14ac:dyDescent="0.25">
      <c r="A218" s="20">
        <v>2472521433</v>
      </c>
      <c r="B218" s="20" t="str">
        <f t="shared" si="3"/>
        <v>24725214331</v>
      </c>
      <c r="C218" s="23" t="s">
        <v>135</v>
      </c>
      <c r="D218" s="24" t="s">
        <v>136</v>
      </c>
      <c r="E218" s="24">
        <v>1</v>
      </c>
      <c r="F218" s="23" t="s">
        <v>137</v>
      </c>
    </row>
    <row r="219" spans="1:6" ht="30" x14ac:dyDescent="0.25">
      <c r="A219" s="20">
        <v>2472521433</v>
      </c>
      <c r="B219" s="20" t="str">
        <f t="shared" si="3"/>
        <v>24725214332</v>
      </c>
      <c r="C219" s="23" t="s">
        <v>135</v>
      </c>
      <c r="D219" s="24" t="s">
        <v>136</v>
      </c>
      <c r="E219" s="24">
        <v>2</v>
      </c>
      <c r="F219" s="23" t="s">
        <v>138</v>
      </c>
    </row>
    <row r="220" spans="1:6" ht="30" x14ac:dyDescent="0.25">
      <c r="A220" s="20">
        <v>2472521433</v>
      </c>
      <c r="B220" s="20" t="str">
        <f t="shared" si="3"/>
        <v>24725214333</v>
      </c>
      <c r="C220" s="23" t="s">
        <v>135</v>
      </c>
      <c r="D220" s="24" t="s">
        <v>136</v>
      </c>
      <c r="E220" s="24">
        <v>3</v>
      </c>
      <c r="F220" s="23" t="s">
        <v>139</v>
      </c>
    </row>
    <row r="221" spans="1:6" ht="30" x14ac:dyDescent="0.25">
      <c r="A221" s="20">
        <v>2472521433</v>
      </c>
      <c r="B221" s="20" t="str">
        <f t="shared" si="3"/>
        <v>24725214334</v>
      </c>
      <c r="C221" s="23" t="s">
        <v>135</v>
      </c>
      <c r="D221" s="24" t="s">
        <v>136</v>
      </c>
      <c r="E221" s="24">
        <v>4</v>
      </c>
      <c r="F221" s="23" t="s">
        <v>140</v>
      </c>
    </row>
    <row r="222" spans="1:6" ht="30" x14ac:dyDescent="0.25">
      <c r="A222" s="20">
        <v>2472521433</v>
      </c>
      <c r="B222" s="20" t="str">
        <f t="shared" si="3"/>
        <v>24725214335</v>
      </c>
      <c r="C222" s="23" t="s">
        <v>135</v>
      </c>
      <c r="D222" s="24" t="s">
        <v>136</v>
      </c>
      <c r="E222" s="24">
        <v>5</v>
      </c>
      <c r="F222" s="23" t="s">
        <v>141</v>
      </c>
    </row>
    <row r="223" spans="1:6" ht="30" x14ac:dyDescent="0.25">
      <c r="A223" s="20">
        <v>2472521433</v>
      </c>
      <c r="B223" s="20" t="str">
        <f t="shared" si="3"/>
        <v>24725214336</v>
      </c>
      <c r="C223" s="23" t="s">
        <v>135</v>
      </c>
      <c r="D223" s="24" t="s">
        <v>136</v>
      </c>
      <c r="E223" s="24">
        <v>6</v>
      </c>
      <c r="F223" s="23" t="s">
        <v>142</v>
      </c>
    </row>
    <row r="224" spans="1:6" ht="30" x14ac:dyDescent="0.25">
      <c r="A224" s="27">
        <v>2472521533</v>
      </c>
      <c r="B224" s="20" t="str">
        <f t="shared" si="3"/>
        <v>24725215331</v>
      </c>
      <c r="C224" s="31" t="s">
        <v>475</v>
      </c>
      <c r="D224" s="22" t="s">
        <v>476</v>
      </c>
      <c r="E224" s="22">
        <v>1</v>
      </c>
      <c r="F224" s="31"/>
    </row>
    <row r="225" spans="1:6" ht="30" x14ac:dyDescent="0.25">
      <c r="A225" s="27">
        <v>2472521533</v>
      </c>
      <c r="B225" s="20" t="str">
        <f t="shared" si="3"/>
        <v>24725215332</v>
      </c>
      <c r="C225" s="31" t="s">
        <v>475</v>
      </c>
      <c r="D225" s="22" t="s">
        <v>476</v>
      </c>
      <c r="E225" s="22">
        <v>2</v>
      </c>
      <c r="F225" s="31"/>
    </row>
    <row r="226" spans="1:6" ht="30" x14ac:dyDescent="0.25">
      <c r="A226" s="27">
        <v>2472521533</v>
      </c>
      <c r="B226" s="20" t="str">
        <f t="shared" si="3"/>
        <v>24725215333</v>
      </c>
      <c r="C226" s="31" t="s">
        <v>475</v>
      </c>
      <c r="D226" s="22" t="s">
        <v>476</v>
      </c>
      <c r="E226" s="22">
        <v>3</v>
      </c>
      <c r="F226" s="31"/>
    </row>
    <row r="227" spans="1:6" ht="30" x14ac:dyDescent="0.25">
      <c r="A227" s="27">
        <v>2472521533</v>
      </c>
      <c r="B227" s="20" t="str">
        <f t="shared" si="3"/>
        <v>24725215334</v>
      </c>
      <c r="C227" s="31" t="s">
        <v>475</v>
      </c>
      <c r="D227" s="22" t="s">
        <v>476</v>
      </c>
      <c r="E227" s="22">
        <v>4</v>
      </c>
      <c r="F227" s="31"/>
    </row>
    <row r="228" spans="1:6" ht="30" x14ac:dyDescent="0.25">
      <c r="A228" s="27">
        <v>2472521533</v>
      </c>
      <c r="B228" s="20" t="str">
        <f t="shared" si="3"/>
        <v>24725215335</v>
      </c>
      <c r="C228" s="31" t="s">
        <v>475</v>
      </c>
      <c r="D228" s="22" t="s">
        <v>476</v>
      </c>
      <c r="E228" s="22">
        <v>5</v>
      </c>
      <c r="F228" s="31"/>
    </row>
    <row r="229" spans="1:6" ht="30" x14ac:dyDescent="0.25">
      <c r="A229" s="27">
        <v>2472521533</v>
      </c>
      <c r="B229" s="20" t="str">
        <f t="shared" si="3"/>
        <v>24725215336</v>
      </c>
      <c r="C229" s="31" t="s">
        <v>475</v>
      </c>
      <c r="D229" s="22" t="s">
        <v>476</v>
      </c>
      <c r="E229" s="22">
        <v>6</v>
      </c>
      <c r="F229" s="31"/>
    </row>
    <row r="230" spans="1:6" s="1" customFormat="1" x14ac:dyDescent="0.25">
      <c r="A230" s="27">
        <v>2472521633</v>
      </c>
      <c r="B230" s="20" t="str">
        <f t="shared" si="3"/>
        <v>24725216331</v>
      </c>
      <c r="C230" s="30" t="s">
        <v>477</v>
      </c>
      <c r="D230" s="29" t="s">
        <v>478</v>
      </c>
      <c r="E230" s="24">
        <v>1</v>
      </c>
      <c r="F230" s="30"/>
    </row>
    <row r="231" spans="1:6" s="1" customFormat="1" x14ac:dyDescent="0.25">
      <c r="A231" s="27">
        <v>2472521633</v>
      </c>
      <c r="B231" s="20" t="str">
        <f t="shared" si="3"/>
        <v>24725216332</v>
      </c>
      <c r="C231" s="30" t="s">
        <v>477</v>
      </c>
      <c r="D231" s="29" t="s">
        <v>478</v>
      </c>
      <c r="E231" s="24">
        <v>2</v>
      </c>
      <c r="F231" s="30"/>
    </row>
    <row r="232" spans="1:6" s="1" customFormat="1" x14ac:dyDescent="0.25">
      <c r="A232" s="27">
        <v>2472521633</v>
      </c>
      <c r="B232" s="20" t="str">
        <f t="shared" si="3"/>
        <v>24725216333</v>
      </c>
      <c r="C232" s="30" t="s">
        <v>477</v>
      </c>
      <c r="D232" s="29" t="s">
        <v>478</v>
      </c>
      <c r="E232" s="24">
        <v>3</v>
      </c>
      <c r="F232" s="30"/>
    </row>
    <row r="233" spans="1:6" s="1" customFormat="1" x14ac:dyDescent="0.25">
      <c r="A233" s="27">
        <v>2472521633</v>
      </c>
      <c r="B233" s="20" t="str">
        <f t="shared" si="3"/>
        <v>24725216334</v>
      </c>
      <c r="C233" s="30" t="s">
        <v>477</v>
      </c>
      <c r="D233" s="29" t="s">
        <v>478</v>
      </c>
      <c r="E233" s="24">
        <v>4</v>
      </c>
      <c r="F233" s="30"/>
    </row>
    <row r="234" spans="1:6" s="1" customFormat="1" x14ac:dyDescent="0.25">
      <c r="A234" s="27">
        <v>2472521633</v>
      </c>
      <c r="B234" s="20" t="str">
        <f t="shared" si="3"/>
        <v>24725216335</v>
      </c>
      <c r="C234" s="30" t="s">
        <v>477</v>
      </c>
      <c r="D234" s="29" t="s">
        <v>478</v>
      </c>
      <c r="E234" s="24">
        <v>5</v>
      </c>
      <c r="F234" s="30"/>
    </row>
    <row r="235" spans="1:6" s="1" customFormat="1" x14ac:dyDescent="0.25">
      <c r="A235" s="27">
        <v>2472521633</v>
      </c>
      <c r="B235" s="20" t="str">
        <f t="shared" si="3"/>
        <v>24725216336</v>
      </c>
      <c r="C235" s="30" t="s">
        <v>477</v>
      </c>
      <c r="D235" s="29" t="s">
        <v>478</v>
      </c>
      <c r="E235" s="24">
        <v>6</v>
      </c>
      <c r="F235" s="30"/>
    </row>
    <row r="236" spans="1:6" s="1" customFormat="1" x14ac:dyDescent="0.25">
      <c r="A236" s="27">
        <v>2472521933</v>
      </c>
      <c r="B236" s="20" t="str">
        <f t="shared" si="3"/>
        <v>24725219331</v>
      </c>
      <c r="C236" s="31" t="s">
        <v>479</v>
      </c>
      <c r="D236" s="22" t="s">
        <v>480</v>
      </c>
      <c r="E236" s="22">
        <v>1</v>
      </c>
      <c r="F236" s="31"/>
    </row>
    <row r="237" spans="1:6" s="1" customFormat="1" x14ac:dyDescent="0.25">
      <c r="A237" s="27">
        <v>2472521933</v>
      </c>
      <c r="B237" s="20" t="str">
        <f t="shared" si="3"/>
        <v>24725219332</v>
      </c>
      <c r="C237" s="31" t="s">
        <v>479</v>
      </c>
      <c r="D237" s="22" t="s">
        <v>480</v>
      </c>
      <c r="E237" s="22">
        <v>2</v>
      </c>
      <c r="F237" s="31"/>
    </row>
    <row r="238" spans="1:6" s="1" customFormat="1" x14ac:dyDescent="0.25">
      <c r="A238" s="27">
        <v>2472521933</v>
      </c>
      <c r="B238" s="20" t="str">
        <f t="shared" si="3"/>
        <v>24725219333</v>
      </c>
      <c r="C238" s="31" t="s">
        <v>479</v>
      </c>
      <c r="D238" s="22" t="s">
        <v>480</v>
      </c>
      <c r="E238" s="22">
        <v>3</v>
      </c>
      <c r="F238" s="31"/>
    </row>
    <row r="239" spans="1:6" s="1" customFormat="1" x14ac:dyDescent="0.25">
      <c r="A239" s="27">
        <v>2472521933</v>
      </c>
      <c r="B239" s="20" t="str">
        <f t="shared" si="3"/>
        <v>24725219334</v>
      </c>
      <c r="C239" s="31" t="s">
        <v>479</v>
      </c>
      <c r="D239" s="22" t="s">
        <v>480</v>
      </c>
      <c r="E239" s="22">
        <v>4</v>
      </c>
      <c r="F239" s="31"/>
    </row>
    <row r="240" spans="1:6" s="1" customFormat="1" x14ac:dyDescent="0.25">
      <c r="A240" s="27">
        <v>2472521933</v>
      </c>
      <c r="B240" s="20" t="str">
        <f t="shared" si="3"/>
        <v>24725219335</v>
      </c>
      <c r="C240" s="31" t="s">
        <v>479</v>
      </c>
      <c r="D240" s="22" t="s">
        <v>480</v>
      </c>
      <c r="E240" s="22">
        <v>5</v>
      </c>
      <c r="F240" s="31"/>
    </row>
    <row r="241" spans="1:6" s="1" customFormat="1" x14ac:dyDescent="0.25">
      <c r="A241" s="27">
        <v>2472521933</v>
      </c>
      <c r="B241" s="20" t="str">
        <f t="shared" si="3"/>
        <v>24725219336</v>
      </c>
      <c r="C241" s="31" t="s">
        <v>479</v>
      </c>
      <c r="D241" s="22" t="s">
        <v>480</v>
      </c>
      <c r="E241" s="22">
        <v>6</v>
      </c>
      <c r="F241" s="31"/>
    </row>
    <row r="242" spans="1:6" s="1" customFormat="1" ht="30" x14ac:dyDescent="0.25">
      <c r="A242" s="27">
        <v>2472522033</v>
      </c>
      <c r="B242" s="20" t="str">
        <f t="shared" si="3"/>
        <v>24725220331</v>
      </c>
      <c r="C242" s="30" t="s">
        <v>481</v>
      </c>
      <c r="D242" s="29" t="s">
        <v>482</v>
      </c>
      <c r="E242" s="24">
        <v>1</v>
      </c>
      <c r="F242" s="33"/>
    </row>
    <row r="243" spans="1:6" s="1" customFormat="1" ht="30" x14ac:dyDescent="0.25">
      <c r="A243" s="27">
        <v>2472522033</v>
      </c>
      <c r="B243" s="20" t="str">
        <f t="shared" si="3"/>
        <v>24725220332</v>
      </c>
      <c r="C243" s="30" t="s">
        <v>481</v>
      </c>
      <c r="D243" s="29" t="s">
        <v>482</v>
      </c>
      <c r="E243" s="24">
        <v>2</v>
      </c>
      <c r="F243" s="33"/>
    </row>
    <row r="244" spans="1:6" s="1" customFormat="1" ht="30" x14ac:dyDescent="0.25">
      <c r="A244" s="27">
        <v>2472522033</v>
      </c>
      <c r="B244" s="20" t="str">
        <f t="shared" si="3"/>
        <v>24725220333</v>
      </c>
      <c r="C244" s="30" t="s">
        <v>481</v>
      </c>
      <c r="D244" s="29" t="s">
        <v>482</v>
      </c>
      <c r="E244" s="24">
        <v>3</v>
      </c>
      <c r="F244" s="33"/>
    </row>
    <row r="245" spans="1:6" s="1" customFormat="1" ht="30" x14ac:dyDescent="0.25">
      <c r="A245" s="27">
        <v>2472522033</v>
      </c>
      <c r="B245" s="20" t="str">
        <f t="shared" si="3"/>
        <v>24725220334</v>
      </c>
      <c r="C245" s="30" t="s">
        <v>481</v>
      </c>
      <c r="D245" s="29" t="s">
        <v>482</v>
      </c>
      <c r="E245" s="24">
        <v>4</v>
      </c>
      <c r="F245" s="33"/>
    </row>
    <row r="246" spans="1:6" s="1" customFormat="1" ht="30" x14ac:dyDescent="0.25">
      <c r="A246" s="27">
        <v>2472522033</v>
      </c>
      <c r="B246" s="20" t="str">
        <f t="shared" si="3"/>
        <v>24725220335</v>
      </c>
      <c r="C246" s="30" t="s">
        <v>481</v>
      </c>
      <c r="D246" s="29" t="s">
        <v>482</v>
      </c>
      <c r="E246" s="24">
        <v>5</v>
      </c>
      <c r="F246" s="33"/>
    </row>
    <row r="247" spans="1:6" s="1" customFormat="1" ht="30" x14ac:dyDescent="0.25">
      <c r="A247" s="27">
        <v>2472522033</v>
      </c>
      <c r="B247" s="20" t="str">
        <f t="shared" si="3"/>
        <v>24725220336</v>
      </c>
      <c r="C247" s="30" t="s">
        <v>481</v>
      </c>
      <c r="D247" s="29" t="s">
        <v>482</v>
      </c>
      <c r="E247" s="24">
        <v>6</v>
      </c>
      <c r="F247" s="33"/>
    </row>
    <row r="248" spans="1:6" s="1" customFormat="1" ht="30" x14ac:dyDescent="0.25">
      <c r="A248" s="27">
        <v>2472522133</v>
      </c>
      <c r="B248" s="20" t="str">
        <f t="shared" si="3"/>
        <v>24725221331</v>
      </c>
      <c r="C248" s="30" t="s">
        <v>473</v>
      </c>
      <c r="D248" s="29" t="s">
        <v>474</v>
      </c>
      <c r="E248" s="24">
        <v>1</v>
      </c>
      <c r="F248" s="30"/>
    </row>
    <row r="249" spans="1:6" s="1" customFormat="1" ht="30" x14ac:dyDescent="0.25">
      <c r="A249" s="27">
        <v>2472522133</v>
      </c>
      <c r="B249" s="20" t="str">
        <f t="shared" si="3"/>
        <v>24725221332</v>
      </c>
      <c r="C249" s="30" t="s">
        <v>473</v>
      </c>
      <c r="D249" s="29" t="s">
        <v>474</v>
      </c>
      <c r="E249" s="24">
        <v>2</v>
      </c>
      <c r="F249" s="30"/>
    </row>
    <row r="250" spans="1:6" s="1" customFormat="1" ht="30" x14ac:dyDescent="0.25">
      <c r="A250" s="27">
        <v>2472522133</v>
      </c>
      <c r="B250" s="20" t="str">
        <f t="shared" si="3"/>
        <v>24725221333</v>
      </c>
      <c r="C250" s="30" t="s">
        <v>473</v>
      </c>
      <c r="D250" s="29" t="s">
        <v>474</v>
      </c>
      <c r="E250" s="24">
        <v>3</v>
      </c>
      <c r="F250" s="30"/>
    </row>
    <row r="251" spans="1:6" s="1" customFormat="1" ht="30" x14ac:dyDescent="0.25">
      <c r="A251" s="27">
        <v>2472522133</v>
      </c>
      <c r="B251" s="20" t="str">
        <f t="shared" si="3"/>
        <v>24725221334</v>
      </c>
      <c r="C251" s="30" t="s">
        <v>473</v>
      </c>
      <c r="D251" s="29" t="s">
        <v>474</v>
      </c>
      <c r="E251" s="24">
        <v>4</v>
      </c>
      <c r="F251" s="30"/>
    </row>
    <row r="252" spans="1:6" s="1" customFormat="1" ht="30" x14ac:dyDescent="0.25">
      <c r="A252" s="27">
        <v>2472522133</v>
      </c>
      <c r="B252" s="20" t="str">
        <f t="shared" si="3"/>
        <v>24725221335</v>
      </c>
      <c r="C252" s="30" t="s">
        <v>473</v>
      </c>
      <c r="D252" s="29" t="s">
        <v>474</v>
      </c>
      <c r="E252" s="24">
        <v>5</v>
      </c>
      <c r="F252" s="30"/>
    </row>
    <row r="253" spans="1:6" s="1" customFormat="1" ht="30" x14ac:dyDescent="0.25">
      <c r="A253" s="27">
        <v>2472522133</v>
      </c>
      <c r="B253" s="20" t="str">
        <f t="shared" si="3"/>
        <v>24725221336</v>
      </c>
      <c r="C253" s="30" t="s">
        <v>473</v>
      </c>
      <c r="D253" s="29" t="s">
        <v>474</v>
      </c>
      <c r="E253" s="24">
        <v>6</v>
      </c>
      <c r="F253" s="30"/>
    </row>
    <row r="254" spans="1:6" s="1" customFormat="1" x14ac:dyDescent="0.25">
      <c r="A254" s="20">
        <v>2472530333</v>
      </c>
      <c r="B254" s="20" t="str">
        <f t="shared" si="3"/>
        <v>24725303331</v>
      </c>
      <c r="C254" s="23" t="s">
        <v>325</v>
      </c>
      <c r="D254" s="24" t="s">
        <v>326</v>
      </c>
      <c r="E254" s="24">
        <v>1</v>
      </c>
      <c r="F254" s="23" t="s">
        <v>327</v>
      </c>
    </row>
    <row r="255" spans="1:6" s="1" customFormat="1" x14ac:dyDescent="0.25">
      <c r="A255" s="20">
        <v>2472530333</v>
      </c>
      <c r="B255" s="20" t="str">
        <f t="shared" si="3"/>
        <v>24725303332</v>
      </c>
      <c r="C255" s="23" t="s">
        <v>325</v>
      </c>
      <c r="D255" s="24" t="s">
        <v>326</v>
      </c>
      <c r="E255" s="24">
        <v>2</v>
      </c>
      <c r="F255" s="23"/>
    </row>
    <row r="256" spans="1:6" s="1" customFormat="1" x14ac:dyDescent="0.25">
      <c r="A256" s="20">
        <v>2472530333</v>
      </c>
      <c r="B256" s="20" t="str">
        <f t="shared" si="3"/>
        <v>24725303333</v>
      </c>
      <c r="C256" s="23" t="s">
        <v>325</v>
      </c>
      <c r="D256" s="24" t="s">
        <v>326</v>
      </c>
      <c r="E256" s="24">
        <v>3</v>
      </c>
      <c r="F256" s="23"/>
    </row>
    <row r="257" spans="1:6" s="1" customFormat="1" x14ac:dyDescent="0.25">
      <c r="A257" s="20">
        <v>2472530333</v>
      </c>
      <c r="B257" s="20" t="str">
        <f t="shared" si="3"/>
        <v>24725303334</v>
      </c>
      <c r="C257" s="23" t="s">
        <v>325</v>
      </c>
      <c r="D257" s="24" t="s">
        <v>326</v>
      </c>
      <c r="E257" s="24">
        <v>4</v>
      </c>
      <c r="F257" s="23"/>
    </row>
    <row r="258" spans="1:6" s="1" customFormat="1" x14ac:dyDescent="0.25">
      <c r="A258" s="20">
        <v>2472530333</v>
      </c>
      <c r="B258" s="20" t="str">
        <f t="shared" ref="B258:B321" si="4">CONCATENATE(A258,E258)</f>
        <v>24725303335</v>
      </c>
      <c r="C258" s="23" t="s">
        <v>325</v>
      </c>
      <c r="D258" s="24" t="s">
        <v>326</v>
      </c>
      <c r="E258" s="24">
        <v>5</v>
      </c>
      <c r="F258" s="23"/>
    </row>
    <row r="259" spans="1:6" s="1" customFormat="1" x14ac:dyDescent="0.25">
      <c r="A259" s="20">
        <v>2472530333</v>
      </c>
      <c r="B259" s="20" t="str">
        <f t="shared" si="4"/>
        <v>24725303336</v>
      </c>
      <c r="C259" s="23" t="s">
        <v>325</v>
      </c>
      <c r="D259" s="24" t="s">
        <v>326</v>
      </c>
      <c r="E259" s="24">
        <v>6</v>
      </c>
      <c r="F259" s="23"/>
    </row>
    <row r="260" spans="1:6" s="1" customFormat="1" x14ac:dyDescent="0.25">
      <c r="A260" s="27">
        <v>2472530533</v>
      </c>
      <c r="B260" s="20" t="str">
        <f t="shared" si="4"/>
        <v>24725305331</v>
      </c>
      <c r="C260" s="30" t="s">
        <v>505</v>
      </c>
      <c r="D260" s="29" t="s">
        <v>506</v>
      </c>
      <c r="E260" s="24">
        <v>1</v>
      </c>
      <c r="F260" s="30"/>
    </row>
    <row r="261" spans="1:6" s="1" customFormat="1" x14ac:dyDescent="0.25">
      <c r="A261" s="27">
        <v>2472530533</v>
      </c>
      <c r="B261" s="20" t="str">
        <f t="shared" si="4"/>
        <v>24725305332</v>
      </c>
      <c r="C261" s="30" t="s">
        <v>505</v>
      </c>
      <c r="D261" s="29" t="s">
        <v>506</v>
      </c>
      <c r="E261" s="24">
        <v>2</v>
      </c>
      <c r="F261" s="30"/>
    </row>
    <row r="262" spans="1:6" s="1" customFormat="1" x14ac:dyDescent="0.25">
      <c r="A262" s="27">
        <v>2472530533</v>
      </c>
      <c r="B262" s="20" t="str">
        <f t="shared" si="4"/>
        <v>24725305333</v>
      </c>
      <c r="C262" s="30" t="s">
        <v>505</v>
      </c>
      <c r="D262" s="29" t="s">
        <v>506</v>
      </c>
      <c r="E262" s="24">
        <v>3</v>
      </c>
      <c r="F262" s="30"/>
    </row>
    <row r="263" spans="1:6" s="1" customFormat="1" x14ac:dyDescent="0.25">
      <c r="A263" s="27">
        <v>2472530533</v>
      </c>
      <c r="B263" s="20" t="str">
        <f t="shared" si="4"/>
        <v>24725305334</v>
      </c>
      <c r="C263" s="30" t="s">
        <v>505</v>
      </c>
      <c r="D263" s="29" t="s">
        <v>506</v>
      </c>
      <c r="E263" s="24">
        <v>4</v>
      </c>
      <c r="F263" s="30"/>
    </row>
    <row r="264" spans="1:6" s="1" customFormat="1" x14ac:dyDescent="0.25">
      <c r="A264" s="27">
        <v>2472530533</v>
      </c>
      <c r="B264" s="20" t="str">
        <f t="shared" si="4"/>
        <v>24725305335</v>
      </c>
      <c r="C264" s="30" t="s">
        <v>505</v>
      </c>
      <c r="D264" s="29" t="s">
        <v>506</v>
      </c>
      <c r="E264" s="24">
        <v>5</v>
      </c>
      <c r="F264" s="30"/>
    </row>
    <row r="265" spans="1:6" s="1" customFormat="1" x14ac:dyDescent="0.25">
      <c r="A265" s="27">
        <v>2472530533</v>
      </c>
      <c r="B265" s="20" t="str">
        <f t="shared" si="4"/>
        <v>24725305336</v>
      </c>
      <c r="C265" s="30" t="s">
        <v>505</v>
      </c>
      <c r="D265" s="29" t="s">
        <v>506</v>
      </c>
      <c r="E265" s="24">
        <v>6</v>
      </c>
      <c r="F265" s="30"/>
    </row>
    <row r="266" spans="1:6" s="1" customFormat="1" x14ac:dyDescent="0.25">
      <c r="A266" s="20">
        <v>2472540633</v>
      </c>
      <c r="B266" s="20" t="str">
        <f t="shared" si="4"/>
        <v>24725406331</v>
      </c>
      <c r="C266" s="23" t="s">
        <v>193</v>
      </c>
      <c r="D266" s="24" t="s">
        <v>194</v>
      </c>
      <c r="E266" s="24">
        <v>1</v>
      </c>
      <c r="F266" s="23" t="s">
        <v>195</v>
      </c>
    </row>
    <row r="267" spans="1:6" s="1" customFormat="1" x14ac:dyDescent="0.25">
      <c r="A267" s="20">
        <v>2472540633</v>
      </c>
      <c r="B267" s="20" t="str">
        <f t="shared" si="4"/>
        <v>24725406332</v>
      </c>
      <c r="C267" s="23" t="s">
        <v>193</v>
      </c>
      <c r="D267" s="24" t="s">
        <v>194</v>
      </c>
      <c r="E267" s="24">
        <v>2</v>
      </c>
      <c r="F267" s="23" t="s">
        <v>196</v>
      </c>
    </row>
    <row r="268" spans="1:6" s="1" customFormat="1" x14ac:dyDescent="0.25">
      <c r="A268" s="20">
        <v>2472540633</v>
      </c>
      <c r="B268" s="20" t="str">
        <f t="shared" si="4"/>
        <v>24725406333</v>
      </c>
      <c r="C268" s="23" t="s">
        <v>193</v>
      </c>
      <c r="D268" s="24" t="s">
        <v>194</v>
      </c>
      <c r="E268" s="24">
        <v>3</v>
      </c>
      <c r="F268" s="23" t="s">
        <v>185</v>
      </c>
    </row>
    <row r="269" spans="1:6" s="1" customFormat="1" x14ac:dyDescent="0.25">
      <c r="A269" s="20">
        <v>2472540633</v>
      </c>
      <c r="B269" s="20" t="str">
        <f t="shared" si="4"/>
        <v>24725406334</v>
      </c>
      <c r="C269" s="23" t="s">
        <v>193</v>
      </c>
      <c r="D269" s="24" t="s">
        <v>194</v>
      </c>
      <c r="E269" s="24">
        <v>4</v>
      </c>
      <c r="F269" s="23" t="s">
        <v>197</v>
      </c>
    </row>
    <row r="270" spans="1:6" s="1" customFormat="1" x14ac:dyDescent="0.25">
      <c r="A270" s="20">
        <v>2472540633</v>
      </c>
      <c r="B270" s="20" t="str">
        <f t="shared" si="4"/>
        <v>24725406335</v>
      </c>
      <c r="C270" s="23" t="s">
        <v>193</v>
      </c>
      <c r="D270" s="24" t="s">
        <v>194</v>
      </c>
      <c r="E270" s="24">
        <v>5</v>
      </c>
      <c r="F270" s="23" t="s">
        <v>179</v>
      </c>
    </row>
    <row r="271" spans="1:6" s="1" customFormat="1" x14ac:dyDescent="0.25">
      <c r="A271" s="20">
        <v>2472540633</v>
      </c>
      <c r="B271" s="20" t="str">
        <f t="shared" si="4"/>
        <v>24725406336</v>
      </c>
      <c r="C271" s="23" t="s">
        <v>193</v>
      </c>
      <c r="D271" s="24" t="s">
        <v>194</v>
      </c>
      <c r="E271" s="24">
        <v>6</v>
      </c>
      <c r="F271" s="23" t="s">
        <v>181</v>
      </c>
    </row>
    <row r="272" spans="1:6" s="1" customFormat="1" x14ac:dyDescent="0.25">
      <c r="A272" s="20">
        <v>2472540833</v>
      </c>
      <c r="B272" s="20" t="str">
        <f t="shared" si="4"/>
        <v>24725408331</v>
      </c>
      <c r="C272" s="21" t="s">
        <v>143</v>
      </c>
      <c r="D272" s="22" t="s">
        <v>144</v>
      </c>
      <c r="E272" s="22">
        <v>1</v>
      </c>
      <c r="F272" s="21" t="s">
        <v>145</v>
      </c>
    </row>
    <row r="273" spans="1:6" s="1" customFormat="1" x14ac:dyDescent="0.25">
      <c r="A273" s="20">
        <v>2472540833</v>
      </c>
      <c r="B273" s="20" t="str">
        <f t="shared" si="4"/>
        <v>24725408332</v>
      </c>
      <c r="C273" s="21" t="s">
        <v>143</v>
      </c>
      <c r="D273" s="22" t="s">
        <v>144</v>
      </c>
      <c r="E273" s="22">
        <v>2</v>
      </c>
      <c r="F273" s="21" t="s">
        <v>146</v>
      </c>
    </row>
    <row r="274" spans="1:6" s="1" customFormat="1" x14ac:dyDescent="0.25">
      <c r="A274" s="20">
        <v>2472540833</v>
      </c>
      <c r="B274" s="20" t="str">
        <f t="shared" si="4"/>
        <v>24725408333</v>
      </c>
      <c r="C274" s="21" t="s">
        <v>143</v>
      </c>
      <c r="D274" s="22" t="s">
        <v>144</v>
      </c>
      <c r="E274" s="22">
        <v>3</v>
      </c>
      <c r="F274" s="21" t="s">
        <v>147</v>
      </c>
    </row>
    <row r="275" spans="1:6" s="1" customFormat="1" x14ac:dyDescent="0.25">
      <c r="A275" s="20">
        <v>2472540833</v>
      </c>
      <c r="B275" s="20" t="str">
        <f t="shared" si="4"/>
        <v>24725408334</v>
      </c>
      <c r="C275" s="21" t="s">
        <v>143</v>
      </c>
      <c r="D275" s="22" t="s">
        <v>144</v>
      </c>
      <c r="E275" s="22">
        <v>4</v>
      </c>
      <c r="F275" s="21" t="s">
        <v>148</v>
      </c>
    </row>
    <row r="276" spans="1:6" s="1" customFormat="1" x14ac:dyDescent="0.25">
      <c r="A276" s="20">
        <v>2472540833</v>
      </c>
      <c r="B276" s="20" t="str">
        <f t="shared" si="4"/>
        <v>24725408335</v>
      </c>
      <c r="C276" s="21" t="s">
        <v>143</v>
      </c>
      <c r="D276" s="22" t="s">
        <v>144</v>
      </c>
      <c r="E276" s="22">
        <v>5</v>
      </c>
      <c r="F276" s="21" t="s">
        <v>149</v>
      </c>
    </row>
    <row r="277" spans="1:6" s="1" customFormat="1" x14ac:dyDescent="0.25">
      <c r="A277" s="20">
        <v>2472540833</v>
      </c>
      <c r="B277" s="20" t="str">
        <f t="shared" si="4"/>
        <v>24725408336</v>
      </c>
      <c r="C277" s="21" t="s">
        <v>143</v>
      </c>
      <c r="D277" s="22" t="s">
        <v>144</v>
      </c>
      <c r="E277" s="22">
        <v>6</v>
      </c>
      <c r="F277" s="21" t="s">
        <v>150</v>
      </c>
    </row>
    <row r="278" spans="1:6" s="1" customFormat="1" x14ac:dyDescent="0.25">
      <c r="A278" s="20">
        <v>2472540933</v>
      </c>
      <c r="B278" s="20" t="str">
        <f t="shared" si="4"/>
        <v>24725409331</v>
      </c>
      <c r="C278" s="23" t="s">
        <v>87</v>
      </c>
      <c r="D278" s="24" t="s">
        <v>88</v>
      </c>
      <c r="E278" s="24">
        <v>1</v>
      </c>
      <c r="F278" s="23" t="s">
        <v>89</v>
      </c>
    </row>
    <row r="279" spans="1:6" s="1" customFormat="1" x14ac:dyDescent="0.25">
      <c r="A279" s="20">
        <v>2472540933</v>
      </c>
      <c r="B279" s="20" t="str">
        <f t="shared" si="4"/>
        <v>24725409332</v>
      </c>
      <c r="C279" s="23" t="s">
        <v>87</v>
      </c>
      <c r="D279" s="24" t="s">
        <v>88</v>
      </c>
      <c r="E279" s="24">
        <v>2</v>
      </c>
      <c r="F279" s="23" t="s">
        <v>90</v>
      </c>
    </row>
    <row r="280" spans="1:6" s="1" customFormat="1" x14ac:dyDescent="0.25">
      <c r="A280" s="20">
        <v>2472540933</v>
      </c>
      <c r="B280" s="20" t="str">
        <f t="shared" si="4"/>
        <v>24725409333</v>
      </c>
      <c r="C280" s="23" t="s">
        <v>87</v>
      </c>
      <c r="D280" s="24" t="s">
        <v>88</v>
      </c>
      <c r="E280" s="24">
        <v>3</v>
      </c>
      <c r="F280" s="23" t="s">
        <v>91</v>
      </c>
    </row>
    <row r="281" spans="1:6" s="1" customFormat="1" x14ac:dyDescent="0.25">
      <c r="A281" s="20">
        <v>2472540933</v>
      </c>
      <c r="B281" s="20" t="str">
        <f t="shared" si="4"/>
        <v>24725409334</v>
      </c>
      <c r="C281" s="23" t="s">
        <v>87</v>
      </c>
      <c r="D281" s="24" t="s">
        <v>88</v>
      </c>
      <c r="E281" s="24">
        <v>4</v>
      </c>
      <c r="F281" s="23" t="s">
        <v>92</v>
      </c>
    </row>
    <row r="282" spans="1:6" s="1" customFormat="1" x14ac:dyDescent="0.25">
      <c r="A282" s="20">
        <v>2472540933</v>
      </c>
      <c r="B282" s="20" t="str">
        <f t="shared" si="4"/>
        <v>24725409335</v>
      </c>
      <c r="C282" s="23" t="s">
        <v>87</v>
      </c>
      <c r="D282" s="24" t="s">
        <v>88</v>
      </c>
      <c r="E282" s="24">
        <v>5</v>
      </c>
      <c r="F282" s="23" t="s">
        <v>93</v>
      </c>
    </row>
    <row r="283" spans="1:6" s="1" customFormat="1" ht="30" x14ac:dyDescent="0.25">
      <c r="A283" s="20">
        <v>2472540933</v>
      </c>
      <c r="B283" s="20" t="str">
        <f t="shared" si="4"/>
        <v>24725409336</v>
      </c>
      <c r="C283" s="23" t="s">
        <v>87</v>
      </c>
      <c r="D283" s="24" t="s">
        <v>88</v>
      </c>
      <c r="E283" s="24">
        <v>6</v>
      </c>
      <c r="F283" s="23" t="s">
        <v>94</v>
      </c>
    </row>
    <row r="284" spans="1:6" s="1" customFormat="1" x14ac:dyDescent="0.25">
      <c r="A284" s="20">
        <v>2472541033</v>
      </c>
      <c r="B284" s="20" t="str">
        <f t="shared" si="4"/>
        <v>24725410331</v>
      </c>
      <c r="C284" s="21" t="s">
        <v>238</v>
      </c>
      <c r="D284" s="22" t="s">
        <v>239</v>
      </c>
      <c r="E284" s="22">
        <v>1</v>
      </c>
      <c r="F284" s="21" t="s">
        <v>240</v>
      </c>
    </row>
    <row r="285" spans="1:6" s="1" customFormat="1" x14ac:dyDescent="0.25">
      <c r="A285" s="20">
        <v>2472541033</v>
      </c>
      <c r="B285" s="20" t="str">
        <f t="shared" si="4"/>
        <v>24725410332</v>
      </c>
      <c r="C285" s="21" t="s">
        <v>238</v>
      </c>
      <c r="D285" s="22" t="s">
        <v>239</v>
      </c>
      <c r="E285" s="22">
        <v>2</v>
      </c>
      <c r="F285" s="21" t="s">
        <v>241</v>
      </c>
    </row>
    <row r="286" spans="1:6" s="1" customFormat="1" x14ac:dyDescent="0.25">
      <c r="A286" s="20">
        <v>2472541033</v>
      </c>
      <c r="B286" s="20" t="str">
        <f t="shared" si="4"/>
        <v>24725410333</v>
      </c>
      <c r="C286" s="21" t="s">
        <v>238</v>
      </c>
      <c r="D286" s="22" t="s">
        <v>239</v>
      </c>
      <c r="E286" s="22">
        <v>3</v>
      </c>
      <c r="F286" s="21" t="s">
        <v>242</v>
      </c>
    </row>
    <row r="287" spans="1:6" s="1" customFormat="1" x14ac:dyDescent="0.25">
      <c r="A287" s="20">
        <v>2472541033</v>
      </c>
      <c r="B287" s="20" t="str">
        <f t="shared" si="4"/>
        <v>24725410334</v>
      </c>
      <c r="C287" s="21" t="s">
        <v>238</v>
      </c>
      <c r="D287" s="22" t="s">
        <v>239</v>
      </c>
      <c r="E287" s="22">
        <v>4</v>
      </c>
      <c r="F287" s="21" t="s">
        <v>243</v>
      </c>
    </row>
    <row r="288" spans="1:6" s="1" customFormat="1" x14ac:dyDescent="0.25">
      <c r="A288" s="20">
        <v>2472541033</v>
      </c>
      <c r="B288" s="20" t="str">
        <f t="shared" si="4"/>
        <v>24725410335</v>
      </c>
      <c r="C288" s="21" t="s">
        <v>238</v>
      </c>
      <c r="D288" s="22" t="s">
        <v>239</v>
      </c>
      <c r="E288" s="22">
        <v>5</v>
      </c>
      <c r="F288" s="21" t="s">
        <v>244</v>
      </c>
    </row>
    <row r="289" spans="1:6" s="1" customFormat="1" ht="30" x14ac:dyDescent="0.25">
      <c r="A289" s="20">
        <v>2472541033</v>
      </c>
      <c r="B289" s="20" t="str">
        <f t="shared" si="4"/>
        <v>24725410336</v>
      </c>
      <c r="C289" s="21" t="s">
        <v>238</v>
      </c>
      <c r="D289" s="22" t="s">
        <v>239</v>
      </c>
      <c r="E289" s="22">
        <v>6</v>
      </c>
      <c r="F289" s="21" t="s">
        <v>245</v>
      </c>
    </row>
    <row r="290" spans="1:6" s="1" customFormat="1" x14ac:dyDescent="0.25">
      <c r="A290" s="20">
        <v>2472550633</v>
      </c>
      <c r="B290" s="20" t="str">
        <f t="shared" si="4"/>
        <v>24725506331</v>
      </c>
      <c r="C290" s="21" t="s">
        <v>328</v>
      </c>
      <c r="D290" s="22" t="s">
        <v>329</v>
      </c>
      <c r="E290" s="22">
        <v>1</v>
      </c>
      <c r="F290" s="21" t="s">
        <v>330</v>
      </c>
    </row>
    <row r="291" spans="1:6" s="1" customFormat="1" x14ac:dyDescent="0.25">
      <c r="A291" s="20">
        <v>2472550633</v>
      </c>
      <c r="B291" s="20" t="str">
        <f t="shared" si="4"/>
        <v>24725506332</v>
      </c>
      <c r="C291" s="21" t="s">
        <v>328</v>
      </c>
      <c r="D291" s="22" t="s">
        <v>329</v>
      </c>
      <c r="E291" s="22">
        <v>2</v>
      </c>
      <c r="F291" s="21" t="s">
        <v>331</v>
      </c>
    </row>
    <row r="292" spans="1:6" s="1" customFormat="1" x14ac:dyDescent="0.25">
      <c r="A292" s="20">
        <v>2472550633</v>
      </c>
      <c r="B292" s="20" t="str">
        <f t="shared" si="4"/>
        <v>24725506333</v>
      </c>
      <c r="C292" s="21" t="s">
        <v>328</v>
      </c>
      <c r="D292" s="22" t="s">
        <v>329</v>
      </c>
      <c r="E292" s="22">
        <v>3</v>
      </c>
      <c r="F292" s="21" t="s">
        <v>332</v>
      </c>
    </row>
    <row r="293" spans="1:6" s="1" customFormat="1" ht="30" x14ac:dyDescent="0.25">
      <c r="A293" s="20">
        <v>2472550633</v>
      </c>
      <c r="B293" s="20" t="str">
        <f t="shared" si="4"/>
        <v>24725506334</v>
      </c>
      <c r="C293" s="21" t="s">
        <v>328</v>
      </c>
      <c r="D293" s="22" t="s">
        <v>329</v>
      </c>
      <c r="E293" s="22">
        <v>4</v>
      </c>
      <c r="F293" s="21" t="s">
        <v>333</v>
      </c>
    </row>
    <row r="294" spans="1:6" s="1" customFormat="1" x14ac:dyDescent="0.25">
      <c r="A294" s="20">
        <v>2472550633</v>
      </c>
      <c r="B294" s="20" t="str">
        <f t="shared" si="4"/>
        <v>24725506335</v>
      </c>
      <c r="C294" s="21" t="s">
        <v>328</v>
      </c>
      <c r="D294" s="22" t="s">
        <v>329</v>
      </c>
      <c r="E294" s="22">
        <v>5</v>
      </c>
      <c r="F294" s="21" t="s">
        <v>334</v>
      </c>
    </row>
    <row r="295" spans="1:6" s="1" customFormat="1" ht="30" x14ac:dyDescent="0.25">
      <c r="A295" s="20">
        <v>2472550633</v>
      </c>
      <c r="B295" s="20" t="str">
        <f t="shared" si="4"/>
        <v>24725506336</v>
      </c>
      <c r="C295" s="21" t="s">
        <v>328</v>
      </c>
      <c r="D295" s="22" t="s">
        <v>329</v>
      </c>
      <c r="E295" s="22">
        <v>6</v>
      </c>
      <c r="F295" s="21" t="s">
        <v>335</v>
      </c>
    </row>
    <row r="296" spans="1:6" s="1" customFormat="1" ht="30" x14ac:dyDescent="0.25">
      <c r="A296" s="20">
        <v>2472550733</v>
      </c>
      <c r="B296" s="20" t="str">
        <f t="shared" si="4"/>
        <v>24725507331</v>
      </c>
      <c r="C296" s="21" t="s">
        <v>301</v>
      </c>
      <c r="D296" s="22" t="s">
        <v>302</v>
      </c>
      <c r="E296" s="22">
        <v>1</v>
      </c>
      <c r="F296" s="21" t="s">
        <v>303</v>
      </c>
    </row>
    <row r="297" spans="1:6" s="1" customFormat="1" ht="30" x14ac:dyDescent="0.25">
      <c r="A297" s="20">
        <v>2472550733</v>
      </c>
      <c r="B297" s="20" t="str">
        <f t="shared" si="4"/>
        <v>24725507332</v>
      </c>
      <c r="C297" s="21" t="s">
        <v>301</v>
      </c>
      <c r="D297" s="22" t="s">
        <v>302</v>
      </c>
      <c r="E297" s="22">
        <v>2</v>
      </c>
      <c r="F297" s="21" t="s">
        <v>304</v>
      </c>
    </row>
    <row r="298" spans="1:6" s="1" customFormat="1" ht="30" x14ac:dyDescent="0.25">
      <c r="A298" s="20">
        <v>2472550733</v>
      </c>
      <c r="B298" s="20" t="str">
        <f t="shared" si="4"/>
        <v>24725507333</v>
      </c>
      <c r="C298" s="21" t="s">
        <v>301</v>
      </c>
      <c r="D298" s="22" t="s">
        <v>302</v>
      </c>
      <c r="E298" s="22">
        <v>3</v>
      </c>
      <c r="F298" s="21" t="s">
        <v>305</v>
      </c>
    </row>
    <row r="299" spans="1:6" s="1" customFormat="1" ht="30" x14ac:dyDescent="0.25">
      <c r="A299" s="20">
        <v>2472550733</v>
      </c>
      <c r="B299" s="20" t="str">
        <f t="shared" si="4"/>
        <v>24725507334</v>
      </c>
      <c r="C299" s="21" t="s">
        <v>301</v>
      </c>
      <c r="D299" s="22" t="s">
        <v>302</v>
      </c>
      <c r="E299" s="22">
        <v>4</v>
      </c>
      <c r="F299" s="21" t="s">
        <v>306</v>
      </c>
    </row>
    <row r="300" spans="1:6" s="1" customFormat="1" ht="30" x14ac:dyDescent="0.25">
      <c r="A300" s="20">
        <v>2472550733</v>
      </c>
      <c r="B300" s="20" t="str">
        <f t="shared" si="4"/>
        <v>24725507335</v>
      </c>
      <c r="C300" s="21" t="s">
        <v>301</v>
      </c>
      <c r="D300" s="22" t="s">
        <v>302</v>
      </c>
      <c r="E300" s="22">
        <v>5</v>
      </c>
      <c r="F300" s="21" t="s">
        <v>307</v>
      </c>
    </row>
    <row r="301" spans="1:6" s="1" customFormat="1" x14ac:dyDescent="0.25">
      <c r="A301" s="20">
        <v>2472550733</v>
      </c>
      <c r="B301" s="20" t="str">
        <f t="shared" si="4"/>
        <v>24725507336</v>
      </c>
      <c r="C301" s="21" t="s">
        <v>301</v>
      </c>
      <c r="D301" s="22" t="s">
        <v>302</v>
      </c>
      <c r="E301" s="22">
        <v>6</v>
      </c>
      <c r="F301" s="21" t="s">
        <v>308</v>
      </c>
    </row>
    <row r="302" spans="1:6" s="1" customFormat="1" x14ac:dyDescent="0.25">
      <c r="A302" s="20">
        <v>2472550933</v>
      </c>
      <c r="B302" s="20" t="str">
        <f t="shared" si="4"/>
        <v>24725509331</v>
      </c>
      <c r="C302" s="21" t="s">
        <v>63</v>
      </c>
      <c r="D302" s="22" t="s">
        <v>64</v>
      </c>
      <c r="E302" s="22">
        <v>1</v>
      </c>
      <c r="F302" s="21" t="s">
        <v>65</v>
      </c>
    </row>
    <row r="303" spans="1:6" s="1" customFormat="1" ht="30" x14ac:dyDescent="0.25">
      <c r="A303" s="20">
        <v>2472550933</v>
      </c>
      <c r="B303" s="20" t="str">
        <f t="shared" si="4"/>
        <v>24725509332</v>
      </c>
      <c r="C303" s="21" t="s">
        <v>63</v>
      </c>
      <c r="D303" s="22" t="s">
        <v>64</v>
      </c>
      <c r="E303" s="22">
        <v>2</v>
      </c>
      <c r="F303" s="21" t="s">
        <v>66</v>
      </c>
    </row>
    <row r="304" spans="1:6" s="1" customFormat="1" x14ac:dyDescent="0.25">
      <c r="A304" s="20">
        <v>2472550933</v>
      </c>
      <c r="B304" s="20" t="str">
        <f t="shared" si="4"/>
        <v>24725509333</v>
      </c>
      <c r="C304" s="21" t="s">
        <v>63</v>
      </c>
      <c r="D304" s="22" t="s">
        <v>64</v>
      </c>
      <c r="E304" s="22">
        <v>3</v>
      </c>
      <c r="F304" s="21" t="s">
        <v>67</v>
      </c>
    </row>
    <row r="305" spans="1:6" s="1" customFormat="1" x14ac:dyDescent="0.25">
      <c r="A305" s="20">
        <v>2472550933</v>
      </c>
      <c r="B305" s="20" t="str">
        <f t="shared" si="4"/>
        <v>24725509334</v>
      </c>
      <c r="C305" s="21" t="s">
        <v>63</v>
      </c>
      <c r="D305" s="22" t="s">
        <v>64</v>
      </c>
      <c r="E305" s="22">
        <v>4</v>
      </c>
      <c r="F305" s="21" t="s">
        <v>68</v>
      </c>
    </row>
    <row r="306" spans="1:6" s="1" customFormat="1" x14ac:dyDescent="0.25">
      <c r="A306" s="20">
        <v>2472550933</v>
      </c>
      <c r="B306" s="20" t="str">
        <f t="shared" si="4"/>
        <v>24725509335</v>
      </c>
      <c r="C306" s="21" t="s">
        <v>63</v>
      </c>
      <c r="D306" s="22" t="s">
        <v>64</v>
      </c>
      <c r="E306" s="22">
        <v>5</v>
      </c>
      <c r="F306" s="21" t="s">
        <v>69</v>
      </c>
    </row>
    <row r="307" spans="1:6" s="1" customFormat="1" x14ac:dyDescent="0.25">
      <c r="A307" s="20">
        <v>2472550933</v>
      </c>
      <c r="B307" s="20" t="str">
        <f t="shared" si="4"/>
        <v>24725509336</v>
      </c>
      <c r="C307" s="21" t="s">
        <v>63</v>
      </c>
      <c r="D307" s="22" t="s">
        <v>64</v>
      </c>
      <c r="E307" s="22">
        <v>6</v>
      </c>
      <c r="F307" s="21" t="s">
        <v>70</v>
      </c>
    </row>
    <row r="308" spans="1:6" s="1" customFormat="1" x14ac:dyDescent="0.25">
      <c r="A308" s="27">
        <v>2472551033</v>
      </c>
      <c r="B308" s="20" t="str">
        <f t="shared" si="4"/>
        <v>24725510331</v>
      </c>
      <c r="C308" s="32" t="s">
        <v>491</v>
      </c>
      <c r="D308" s="22" t="s">
        <v>492</v>
      </c>
      <c r="E308" s="22">
        <v>1</v>
      </c>
      <c r="F308" s="31"/>
    </row>
    <row r="309" spans="1:6" s="1" customFormat="1" x14ac:dyDescent="0.25">
      <c r="A309" s="27">
        <v>2472551033</v>
      </c>
      <c r="B309" s="20" t="str">
        <f t="shared" si="4"/>
        <v>24725510332</v>
      </c>
      <c r="C309" s="32" t="s">
        <v>491</v>
      </c>
      <c r="D309" s="22" t="s">
        <v>492</v>
      </c>
      <c r="E309" s="22">
        <v>2</v>
      </c>
      <c r="F309" s="31"/>
    </row>
    <row r="310" spans="1:6" s="1" customFormat="1" x14ac:dyDescent="0.25">
      <c r="A310" s="27">
        <v>2472551033</v>
      </c>
      <c r="B310" s="20" t="str">
        <f t="shared" si="4"/>
        <v>24725510333</v>
      </c>
      <c r="C310" s="32" t="s">
        <v>491</v>
      </c>
      <c r="D310" s="22" t="s">
        <v>492</v>
      </c>
      <c r="E310" s="22">
        <v>3</v>
      </c>
      <c r="F310" s="31"/>
    </row>
    <row r="311" spans="1:6" s="1" customFormat="1" x14ac:dyDescent="0.25">
      <c r="A311" s="27">
        <v>2472551033</v>
      </c>
      <c r="B311" s="20" t="str">
        <f t="shared" si="4"/>
        <v>24725510334</v>
      </c>
      <c r="C311" s="32" t="s">
        <v>491</v>
      </c>
      <c r="D311" s="22" t="s">
        <v>492</v>
      </c>
      <c r="E311" s="22">
        <v>4</v>
      </c>
      <c r="F311" s="31"/>
    </row>
    <row r="312" spans="1:6" s="1" customFormat="1" x14ac:dyDescent="0.25">
      <c r="A312" s="27">
        <v>2472551033</v>
      </c>
      <c r="B312" s="20" t="str">
        <f t="shared" si="4"/>
        <v>24725510335</v>
      </c>
      <c r="C312" s="32" t="s">
        <v>491</v>
      </c>
      <c r="D312" s="22" t="s">
        <v>492</v>
      </c>
      <c r="E312" s="22">
        <v>5</v>
      </c>
      <c r="F312" s="31"/>
    </row>
    <row r="313" spans="1:6" s="1" customFormat="1" x14ac:dyDescent="0.25">
      <c r="A313" s="27">
        <v>2472551033</v>
      </c>
      <c r="B313" s="20" t="str">
        <f t="shared" si="4"/>
        <v>24725510336</v>
      </c>
      <c r="C313" s="32" t="s">
        <v>491</v>
      </c>
      <c r="D313" s="22" t="s">
        <v>492</v>
      </c>
      <c r="E313" s="22">
        <v>6</v>
      </c>
      <c r="F313" s="31"/>
    </row>
    <row r="314" spans="1:6" s="1" customFormat="1" ht="30" x14ac:dyDescent="0.25">
      <c r="A314" s="27">
        <v>2472551333</v>
      </c>
      <c r="B314" s="20" t="str">
        <f t="shared" si="4"/>
        <v>24725513331</v>
      </c>
      <c r="C314" s="30" t="s">
        <v>497</v>
      </c>
      <c r="D314" s="29" t="s">
        <v>498</v>
      </c>
      <c r="E314" s="24">
        <v>1</v>
      </c>
      <c r="F314" s="30"/>
    </row>
    <row r="315" spans="1:6" s="1" customFormat="1" ht="30" x14ac:dyDescent="0.25">
      <c r="A315" s="27">
        <v>2472551333</v>
      </c>
      <c r="B315" s="20" t="str">
        <f t="shared" si="4"/>
        <v>24725513332</v>
      </c>
      <c r="C315" s="30" t="s">
        <v>497</v>
      </c>
      <c r="D315" s="29" t="s">
        <v>498</v>
      </c>
      <c r="E315" s="24">
        <v>2</v>
      </c>
      <c r="F315" s="30"/>
    </row>
    <row r="316" spans="1:6" s="1" customFormat="1" ht="30" x14ac:dyDescent="0.25">
      <c r="A316" s="27">
        <v>2472551333</v>
      </c>
      <c r="B316" s="20" t="str">
        <f t="shared" si="4"/>
        <v>24725513333</v>
      </c>
      <c r="C316" s="30" t="s">
        <v>497</v>
      </c>
      <c r="D316" s="29" t="s">
        <v>498</v>
      </c>
      <c r="E316" s="24">
        <v>3</v>
      </c>
      <c r="F316" s="30"/>
    </row>
    <row r="317" spans="1:6" s="1" customFormat="1" ht="30" x14ac:dyDescent="0.25">
      <c r="A317" s="27">
        <v>2472551333</v>
      </c>
      <c r="B317" s="20" t="str">
        <f t="shared" si="4"/>
        <v>24725513334</v>
      </c>
      <c r="C317" s="30" t="s">
        <v>497</v>
      </c>
      <c r="D317" s="29" t="s">
        <v>498</v>
      </c>
      <c r="E317" s="24">
        <v>4</v>
      </c>
      <c r="F317" s="30"/>
    </row>
    <row r="318" spans="1:6" s="1" customFormat="1" ht="30" x14ac:dyDescent="0.25">
      <c r="A318" s="27">
        <v>2472551333</v>
      </c>
      <c r="B318" s="20" t="str">
        <f t="shared" si="4"/>
        <v>24725513335</v>
      </c>
      <c r="C318" s="30" t="s">
        <v>497</v>
      </c>
      <c r="D318" s="29" t="s">
        <v>498</v>
      </c>
      <c r="E318" s="24">
        <v>5</v>
      </c>
      <c r="F318" s="30"/>
    </row>
    <row r="319" spans="1:6" s="1" customFormat="1" ht="30" x14ac:dyDescent="0.25">
      <c r="A319" s="27">
        <v>2472551333</v>
      </c>
      <c r="B319" s="20" t="str">
        <f t="shared" si="4"/>
        <v>24725513336</v>
      </c>
      <c r="C319" s="30" t="s">
        <v>497</v>
      </c>
      <c r="D319" s="29" t="s">
        <v>498</v>
      </c>
      <c r="E319" s="24">
        <v>6</v>
      </c>
      <c r="F319" s="30"/>
    </row>
    <row r="320" spans="1:6" s="1" customFormat="1" ht="30" x14ac:dyDescent="0.25">
      <c r="A320" s="27">
        <v>2472551433</v>
      </c>
      <c r="B320" s="20" t="str">
        <f t="shared" si="4"/>
        <v>24725514331</v>
      </c>
      <c r="C320" s="30" t="s">
        <v>493</v>
      </c>
      <c r="D320" s="29" t="s">
        <v>494</v>
      </c>
      <c r="E320" s="24">
        <v>1</v>
      </c>
      <c r="F320" s="30"/>
    </row>
    <row r="321" spans="1:6" s="1" customFormat="1" ht="30" x14ac:dyDescent="0.25">
      <c r="A321" s="27">
        <v>2472551433</v>
      </c>
      <c r="B321" s="20" t="str">
        <f t="shared" si="4"/>
        <v>24725514332</v>
      </c>
      <c r="C321" s="30" t="s">
        <v>493</v>
      </c>
      <c r="D321" s="29" t="s">
        <v>494</v>
      </c>
      <c r="E321" s="24">
        <v>2</v>
      </c>
      <c r="F321" s="30"/>
    </row>
    <row r="322" spans="1:6" s="1" customFormat="1" ht="30" x14ac:dyDescent="0.25">
      <c r="A322" s="27">
        <v>2472551433</v>
      </c>
      <c r="B322" s="20" t="str">
        <f t="shared" ref="B322:B385" si="5">CONCATENATE(A322,E322)</f>
        <v>24725514333</v>
      </c>
      <c r="C322" s="30" t="s">
        <v>493</v>
      </c>
      <c r="D322" s="29" t="s">
        <v>494</v>
      </c>
      <c r="E322" s="24">
        <v>3</v>
      </c>
      <c r="F322" s="30"/>
    </row>
    <row r="323" spans="1:6" s="1" customFormat="1" ht="30" x14ac:dyDescent="0.25">
      <c r="A323" s="27">
        <v>2472551433</v>
      </c>
      <c r="B323" s="20" t="str">
        <f t="shared" si="5"/>
        <v>24725514334</v>
      </c>
      <c r="C323" s="30" t="s">
        <v>493</v>
      </c>
      <c r="D323" s="29" t="s">
        <v>494</v>
      </c>
      <c r="E323" s="24">
        <v>4</v>
      </c>
      <c r="F323" s="30"/>
    </row>
    <row r="324" spans="1:6" s="1" customFormat="1" ht="30" x14ac:dyDescent="0.25">
      <c r="A324" s="27">
        <v>2472551433</v>
      </c>
      <c r="B324" s="20" t="str">
        <f t="shared" si="5"/>
        <v>24725514335</v>
      </c>
      <c r="C324" s="30" t="s">
        <v>493</v>
      </c>
      <c r="D324" s="29" t="s">
        <v>494</v>
      </c>
      <c r="E324" s="24">
        <v>5</v>
      </c>
      <c r="F324" s="30"/>
    </row>
    <row r="325" spans="1:6" s="1" customFormat="1" ht="30" x14ac:dyDescent="0.25">
      <c r="A325" s="27">
        <v>2472551433</v>
      </c>
      <c r="B325" s="20" t="str">
        <f t="shared" si="5"/>
        <v>24725514336</v>
      </c>
      <c r="C325" s="30" t="s">
        <v>493</v>
      </c>
      <c r="D325" s="29" t="s">
        <v>494</v>
      </c>
      <c r="E325" s="24">
        <v>6</v>
      </c>
      <c r="F325" s="30"/>
    </row>
    <row r="326" spans="1:6" s="1" customFormat="1" ht="30" x14ac:dyDescent="0.25">
      <c r="A326" s="27">
        <v>2472551533</v>
      </c>
      <c r="B326" s="20" t="str">
        <f t="shared" si="5"/>
        <v>24725515331</v>
      </c>
      <c r="C326" s="31" t="s">
        <v>495</v>
      </c>
      <c r="D326" s="22" t="s">
        <v>496</v>
      </c>
      <c r="E326" s="22">
        <v>1</v>
      </c>
      <c r="F326" s="31"/>
    </row>
    <row r="327" spans="1:6" s="1" customFormat="1" ht="30" x14ac:dyDescent="0.25">
      <c r="A327" s="27">
        <v>2472551533</v>
      </c>
      <c r="B327" s="20" t="str">
        <f t="shared" si="5"/>
        <v>24725515332</v>
      </c>
      <c r="C327" s="31" t="s">
        <v>495</v>
      </c>
      <c r="D327" s="22" t="s">
        <v>496</v>
      </c>
      <c r="E327" s="22">
        <v>2</v>
      </c>
      <c r="F327" s="31"/>
    </row>
    <row r="328" spans="1:6" s="1" customFormat="1" ht="30" x14ac:dyDescent="0.25">
      <c r="A328" s="27">
        <v>2472551533</v>
      </c>
      <c r="B328" s="20" t="str">
        <f t="shared" si="5"/>
        <v>24725515333</v>
      </c>
      <c r="C328" s="31" t="s">
        <v>495</v>
      </c>
      <c r="D328" s="22" t="s">
        <v>496</v>
      </c>
      <c r="E328" s="22">
        <v>3</v>
      </c>
      <c r="F328" s="31"/>
    </row>
    <row r="329" spans="1:6" s="1" customFormat="1" ht="30" x14ac:dyDescent="0.25">
      <c r="A329" s="27">
        <v>2472551533</v>
      </c>
      <c r="B329" s="20" t="str">
        <f t="shared" si="5"/>
        <v>24725515334</v>
      </c>
      <c r="C329" s="31" t="s">
        <v>495</v>
      </c>
      <c r="D329" s="22" t="s">
        <v>496</v>
      </c>
      <c r="E329" s="22">
        <v>4</v>
      </c>
      <c r="F329" s="31"/>
    </row>
    <row r="330" spans="1:6" s="1" customFormat="1" ht="30" x14ac:dyDescent="0.25">
      <c r="A330" s="27">
        <v>2472551533</v>
      </c>
      <c r="B330" s="20" t="str">
        <f t="shared" si="5"/>
        <v>24725515335</v>
      </c>
      <c r="C330" s="31" t="s">
        <v>495</v>
      </c>
      <c r="D330" s="22" t="s">
        <v>496</v>
      </c>
      <c r="E330" s="22">
        <v>5</v>
      </c>
      <c r="F330" s="31"/>
    </row>
    <row r="331" spans="1:6" s="1" customFormat="1" ht="30" x14ac:dyDescent="0.25">
      <c r="A331" s="27">
        <v>2472551533</v>
      </c>
      <c r="B331" s="20" t="str">
        <f t="shared" si="5"/>
        <v>24725515336</v>
      </c>
      <c r="C331" s="31" t="s">
        <v>495</v>
      </c>
      <c r="D331" s="22" t="s">
        <v>496</v>
      </c>
      <c r="E331" s="22">
        <v>6</v>
      </c>
      <c r="F331" s="31"/>
    </row>
    <row r="332" spans="1:6" s="1" customFormat="1" x14ac:dyDescent="0.25">
      <c r="A332" s="27">
        <v>2473000133</v>
      </c>
      <c r="B332" s="20" t="str">
        <f t="shared" si="5"/>
        <v>24730001331</v>
      </c>
      <c r="C332" s="28" t="s">
        <v>418</v>
      </c>
      <c r="D332" s="29" t="s">
        <v>419</v>
      </c>
      <c r="E332" s="24">
        <v>1</v>
      </c>
      <c r="F332" s="28" t="s">
        <v>420</v>
      </c>
    </row>
    <row r="333" spans="1:6" s="1" customFormat="1" x14ac:dyDescent="0.25">
      <c r="A333" s="27">
        <v>2473000133</v>
      </c>
      <c r="B333" s="20" t="str">
        <f t="shared" si="5"/>
        <v>24730001332</v>
      </c>
      <c r="C333" s="28" t="s">
        <v>418</v>
      </c>
      <c r="D333" s="29" t="s">
        <v>419</v>
      </c>
      <c r="E333" s="24">
        <v>2</v>
      </c>
      <c r="F333" s="28" t="s">
        <v>421</v>
      </c>
    </row>
    <row r="334" spans="1:6" s="1" customFormat="1" x14ac:dyDescent="0.25">
      <c r="A334" s="27">
        <v>2473000133</v>
      </c>
      <c r="B334" s="20" t="str">
        <f t="shared" si="5"/>
        <v>24730001333</v>
      </c>
      <c r="C334" s="28" t="s">
        <v>418</v>
      </c>
      <c r="D334" s="29" t="s">
        <v>419</v>
      </c>
      <c r="E334" s="24">
        <v>3</v>
      </c>
      <c r="F334" s="28" t="s">
        <v>422</v>
      </c>
    </row>
    <row r="335" spans="1:6" s="1" customFormat="1" x14ac:dyDescent="0.25">
      <c r="A335" s="27">
        <v>2473000133</v>
      </c>
      <c r="B335" s="20" t="str">
        <f t="shared" si="5"/>
        <v>24730001334</v>
      </c>
      <c r="C335" s="28" t="s">
        <v>418</v>
      </c>
      <c r="D335" s="29" t="s">
        <v>419</v>
      </c>
      <c r="E335" s="24">
        <v>4</v>
      </c>
      <c r="F335" s="28" t="s">
        <v>423</v>
      </c>
    </row>
    <row r="336" spans="1:6" s="1" customFormat="1" x14ac:dyDescent="0.25">
      <c r="A336" s="27">
        <v>2473000133</v>
      </c>
      <c r="B336" s="20" t="str">
        <f t="shared" si="5"/>
        <v>24730001335</v>
      </c>
      <c r="C336" s="28" t="s">
        <v>418</v>
      </c>
      <c r="D336" s="29" t="s">
        <v>419</v>
      </c>
      <c r="E336" s="24">
        <v>5</v>
      </c>
      <c r="F336" s="28" t="s">
        <v>424</v>
      </c>
    </row>
    <row r="337" spans="1:6" s="1" customFormat="1" x14ac:dyDescent="0.25">
      <c r="A337" s="27">
        <v>2473000133</v>
      </c>
      <c r="B337" s="20" t="str">
        <f t="shared" si="5"/>
        <v>24730001336</v>
      </c>
      <c r="C337" s="28" t="s">
        <v>418</v>
      </c>
      <c r="D337" s="29" t="s">
        <v>419</v>
      </c>
      <c r="E337" s="24">
        <v>6</v>
      </c>
      <c r="F337" s="28" t="s">
        <v>425</v>
      </c>
    </row>
    <row r="338" spans="1:6" s="1" customFormat="1" x14ac:dyDescent="0.25">
      <c r="A338" s="27">
        <v>2473110633</v>
      </c>
      <c r="B338" s="20" t="str">
        <f t="shared" si="5"/>
        <v>24731106331</v>
      </c>
      <c r="C338" s="21" t="s">
        <v>430</v>
      </c>
      <c r="D338" s="22" t="s">
        <v>431</v>
      </c>
      <c r="E338" s="22">
        <v>1</v>
      </c>
      <c r="F338" s="21" t="s">
        <v>432</v>
      </c>
    </row>
    <row r="339" spans="1:6" s="1" customFormat="1" x14ac:dyDescent="0.25">
      <c r="A339" s="27">
        <v>2473110633</v>
      </c>
      <c r="B339" s="20" t="str">
        <f t="shared" si="5"/>
        <v>24731106332</v>
      </c>
      <c r="C339" s="21" t="s">
        <v>430</v>
      </c>
      <c r="D339" s="22" t="s">
        <v>431</v>
      </c>
      <c r="E339" s="22">
        <v>2</v>
      </c>
      <c r="F339" s="21" t="s">
        <v>433</v>
      </c>
    </row>
    <row r="340" spans="1:6" s="1" customFormat="1" x14ac:dyDescent="0.25">
      <c r="A340" s="27">
        <v>2473110633</v>
      </c>
      <c r="B340" s="20" t="str">
        <f t="shared" si="5"/>
        <v>24731106333</v>
      </c>
      <c r="C340" s="21" t="s">
        <v>430</v>
      </c>
      <c r="D340" s="22" t="s">
        <v>431</v>
      </c>
      <c r="E340" s="22">
        <v>3</v>
      </c>
      <c r="F340" s="21" t="s">
        <v>434</v>
      </c>
    </row>
    <row r="341" spans="1:6" s="1" customFormat="1" x14ac:dyDescent="0.25">
      <c r="A341" s="27">
        <v>2473110633</v>
      </c>
      <c r="B341" s="20" t="str">
        <f t="shared" si="5"/>
        <v>24731106334</v>
      </c>
      <c r="C341" s="21" t="s">
        <v>430</v>
      </c>
      <c r="D341" s="22" t="s">
        <v>431</v>
      </c>
      <c r="E341" s="22">
        <v>4</v>
      </c>
      <c r="F341" s="21" t="s">
        <v>435</v>
      </c>
    </row>
    <row r="342" spans="1:6" s="1" customFormat="1" x14ac:dyDescent="0.25">
      <c r="A342" s="27">
        <v>2473110633</v>
      </c>
      <c r="B342" s="20" t="str">
        <f t="shared" si="5"/>
        <v>24731106335</v>
      </c>
      <c r="C342" s="21" t="s">
        <v>430</v>
      </c>
      <c r="D342" s="22" t="s">
        <v>431</v>
      </c>
      <c r="E342" s="22">
        <v>5</v>
      </c>
      <c r="F342" s="21" t="s">
        <v>436</v>
      </c>
    </row>
    <row r="343" spans="1:6" s="1" customFormat="1" x14ac:dyDescent="0.25">
      <c r="A343" s="27">
        <v>2473110633</v>
      </c>
      <c r="B343" s="20" t="str">
        <f t="shared" si="5"/>
        <v>24731106336</v>
      </c>
      <c r="C343" s="21" t="s">
        <v>430</v>
      </c>
      <c r="D343" s="22" t="s">
        <v>431</v>
      </c>
      <c r="E343" s="22">
        <v>6</v>
      </c>
      <c r="F343" s="21" t="s">
        <v>389</v>
      </c>
    </row>
    <row r="344" spans="1:6" s="1" customFormat="1" x14ac:dyDescent="0.25">
      <c r="A344" s="20">
        <v>2473110733</v>
      </c>
      <c r="B344" s="20" t="str">
        <f t="shared" si="5"/>
        <v>24731107331</v>
      </c>
      <c r="C344" s="21" t="s">
        <v>269</v>
      </c>
      <c r="D344" s="22" t="s">
        <v>270</v>
      </c>
      <c r="E344" s="22">
        <v>1</v>
      </c>
      <c r="F344" s="21" t="s">
        <v>271</v>
      </c>
    </row>
    <row r="345" spans="1:6" s="1" customFormat="1" x14ac:dyDescent="0.25">
      <c r="A345" s="27">
        <v>2473110733</v>
      </c>
      <c r="B345" s="20" t="str">
        <f t="shared" si="5"/>
        <v>24731107331</v>
      </c>
      <c r="C345" s="31" t="s">
        <v>503</v>
      </c>
      <c r="D345" s="22" t="s">
        <v>504</v>
      </c>
      <c r="E345" s="22">
        <v>1</v>
      </c>
      <c r="F345" s="31"/>
    </row>
    <row r="346" spans="1:6" s="1" customFormat="1" x14ac:dyDescent="0.25">
      <c r="A346" s="20">
        <v>2473110733</v>
      </c>
      <c r="B346" s="20" t="str">
        <f t="shared" si="5"/>
        <v>24731107332</v>
      </c>
      <c r="C346" s="21" t="s">
        <v>269</v>
      </c>
      <c r="D346" s="22" t="s">
        <v>270</v>
      </c>
      <c r="E346" s="22">
        <v>2</v>
      </c>
      <c r="F346" s="21" t="s">
        <v>272</v>
      </c>
    </row>
    <row r="347" spans="1:6" s="1" customFormat="1" x14ac:dyDescent="0.25">
      <c r="A347" s="27">
        <v>2473110733</v>
      </c>
      <c r="B347" s="20" t="str">
        <f t="shared" si="5"/>
        <v>24731107332</v>
      </c>
      <c r="C347" s="31" t="s">
        <v>503</v>
      </c>
      <c r="D347" s="22" t="s">
        <v>504</v>
      </c>
      <c r="E347" s="22">
        <v>2</v>
      </c>
      <c r="F347" s="31"/>
    </row>
    <row r="348" spans="1:6" s="1" customFormat="1" x14ac:dyDescent="0.25">
      <c r="A348" s="20">
        <v>2473110733</v>
      </c>
      <c r="B348" s="20" t="str">
        <f t="shared" si="5"/>
        <v>24731107333</v>
      </c>
      <c r="C348" s="21" t="s">
        <v>269</v>
      </c>
      <c r="D348" s="22" t="s">
        <v>270</v>
      </c>
      <c r="E348" s="22">
        <v>3</v>
      </c>
      <c r="F348" s="21" t="s">
        <v>273</v>
      </c>
    </row>
    <row r="349" spans="1:6" s="1" customFormat="1" x14ac:dyDescent="0.25">
      <c r="A349" s="27">
        <v>2473110733</v>
      </c>
      <c r="B349" s="20" t="str">
        <f t="shared" si="5"/>
        <v>24731107333</v>
      </c>
      <c r="C349" s="31" t="s">
        <v>503</v>
      </c>
      <c r="D349" s="22" t="s">
        <v>504</v>
      </c>
      <c r="E349" s="22">
        <v>3</v>
      </c>
      <c r="F349" s="31"/>
    </row>
    <row r="350" spans="1:6" s="1" customFormat="1" x14ac:dyDescent="0.25">
      <c r="A350" s="20">
        <v>2473110733</v>
      </c>
      <c r="B350" s="20" t="str">
        <f t="shared" si="5"/>
        <v>24731107334</v>
      </c>
      <c r="C350" s="21" t="s">
        <v>269</v>
      </c>
      <c r="D350" s="22" t="s">
        <v>270</v>
      </c>
      <c r="E350" s="22">
        <v>4</v>
      </c>
      <c r="F350" s="21" t="s">
        <v>274</v>
      </c>
    </row>
    <row r="351" spans="1:6" s="1" customFormat="1" x14ac:dyDescent="0.25">
      <c r="A351" s="27">
        <v>2473110733</v>
      </c>
      <c r="B351" s="20" t="str">
        <f t="shared" si="5"/>
        <v>24731107334</v>
      </c>
      <c r="C351" s="31" t="s">
        <v>503</v>
      </c>
      <c r="D351" s="22" t="s">
        <v>504</v>
      </c>
      <c r="E351" s="22">
        <v>4</v>
      </c>
      <c r="F351" s="31"/>
    </row>
    <row r="352" spans="1:6" s="1" customFormat="1" x14ac:dyDescent="0.25">
      <c r="A352" s="20">
        <v>2473110733</v>
      </c>
      <c r="B352" s="20" t="str">
        <f t="shared" si="5"/>
        <v>24731107335</v>
      </c>
      <c r="C352" s="21" t="s">
        <v>269</v>
      </c>
      <c r="D352" s="22" t="s">
        <v>270</v>
      </c>
      <c r="E352" s="22">
        <v>5</v>
      </c>
      <c r="F352" s="21" t="s">
        <v>275</v>
      </c>
    </row>
    <row r="353" spans="1:6" s="1" customFormat="1" x14ac:dyDescent="0.25">
      <c r="A353" s="27">
        <v>2473110733</v>
      </c>
      <c r="B353" s="20" t="str">
        <f t="shared" si="5"/>
        <v>24731107335</v>
      </c>
      <c r="C353" s="31" t="s">
        <v>503</v>
      </c>
      <c r="D353" s="22" t="s">
        <v>504</v>
      </c>
      <c r="E353" s="22">
        <v>5</v>
      </c>
      <c r="F353" s="31"/>
    </row>
    <row r="354" spans="1:6" s="1" customFormat="1" ht="30" x14ac:dyDescent="0.25">
      <c r="A354" s="20">
        <v>2473110733</v>
      </c>
      <c r="B354" s="20" t="str">
        <f t="shared" si="5"/>
        <v>24731107336</v>
      </c>
      <c r="C354" s="21" t="s">
        <v>269</v>
      </c>
      <c r="D354" s="22" t="s">
        <v>270</v>
      </c>
      <c r="E354" s="22">
        <v>6</v>
      </c>
      <c r="F354" s="21" t="s">
        <v>276</v>
      </c>
    </row>
    <row r="355" spans="1:6" s="1" customFormat="1" x14ac:dyDescent="0.25">
      <c r="A355" s="27">
        <v>2473110733</v>
      </c>
      <c r="B355" s="20" t="str">
        <f t="shared" si="5"/>
        <v>24731107336</v>
      </c>
      <c r="C355" s="31" t="s">
        <v>503</v>
      </c>
      <c r="D355" s="22" t="s">
        <v>504</v>
      </c>
      <c r="E355" s="22">
        <v>6</v>
      </c>
      <c r="F355" s="31"/>
    </row>
    <row r="356" spans="1:6" s="1" customFormat="1" x14ac:dyDescent="0.25">
      <c r="A356" s="27">
        <v>2473110833</v>
      </c>
      <c r="B356" s="20" t="str">
        <f t="shared" si="5"/>
        <v>24731108331</v>
      </c>
      <c r="C356" s="21" t="s">
        <v>376</v>
      </c>
      <c r="D356" s="22" t="s">
        <v>377</v>
      </c>
      <c r="E356" s="22">
        <v>1</v>
      </c>
      <c r="F356" s="21"/>
    </row>
    <row r="357" spans="1:6" s="1" customFormat="1" x14ac:dyDescent="0.25">
      <c r="A357" s="27">
        <v>2473110833</v>
      </c>
      <c r="B357" s="20" t="str">
        <f t="shared" si="5"/>
        <v>24731108331</v>
      </c>
      <c r="C357" s="28" t="s">
        <v>376</v>
      </c>
      <c r="D357" s="29" t="s">
        <v>456</v>
      </c>
      <c r="E357" s="24">
        <v>1</v>
      </c>
      <c r="F357" s="28" t="s">
        <v>457</v>
      </c>
    </row>
    <row r="358" spans="1:6" s="1" customFormat="1" x14ac:dyDescent="0.25">
      <c r="A358" s="27">
        <v>2473110833</v>
      </c>
      <c r="B358" s="20" t="str">
        <f t="shared" si="5"/>
        <v>24731108332</v>
      </c>
      <c r="C358" s="21" t="s">
        <v>376</v>
      </c>
      <c r="D358" s="22" t="s">
        <v>377</v>
      </c>
      <c r="E358" s="22">
        <v>2</v>
      </c>
      <c r="F358" s="21"/>
    </row>
    <row r="359" spans="1:6" s="1" customFormat="1" x14ac:dyDescent="0.25">
      <c r="A359" s="27">
        <v>2473110833</v>
      </c>
      <c r="B359" s="20" t="str">
        <f t="shared" si="5"/>
        <v>24731108332</v>
      </c>
      <c r="C359" s="28" t="s">
        <v>376</v>
      </c>
      <c r="D359" s="29" t="s">
        <v>456</v>
      </c>
      <c r="E359" s="24">
        <v>2</v>
      </c>
      <c r="F359" s="28" t="s">
        <v>458</v>
      </c>
    </row>
    <row r="360" spans="1:6" s="1" customFormat="1" x14ac:dyDescent="0.25">
      <c r="A360" s="27">
        <v>2473110833</v>
      </c>
      <c r="B360" s="20" t="str">
        <f t="shared" si="5"/>
        <v>24731108333</v>
      </c>
      <c r="C360" s="21" t="s">
        <v>376</v>
      </c>
      <c r="D360" s="22" t="s">
        <v>377</v>
      </c>
      <c r="E360" s="22">
        <v>3</v>
      </c>
      <c r="F360" s="21"/>
    </row>
    <row r="361" spans="1:6" s="1" customFormat="1" x14ac:dyDescent="0.25">
      <c r="A361" s="27">
        <v>2473110833</v>
      </c>
      <c r="B361" s="20" t="str">
        <f t="shared" si="5"/>
        <v>24731108333</v>
      </c>
      <c r="C361" s="28" t="s">
        <v>376</v>
      </c>
      <c r="D361" s="29" t="s">
        <v>456</v>
      </c>
      <c r="E361" s="24">
        <v>3</v>
      </c>
      <c r="F361" s="28" t="s">
        <v>459</v>
      </c>
    </row>
    <row r="362" spans="1:6" s="1" customFormat="1" x14ac:dyDescent="0.25">
      <c r="A362" s="27">
        <v>2473110833</v>
      </c>
      <c r="B362" s="20" t="str">
        <f t="shared" si="5"/>
        <v>24731108334</v>
      </c>
      <c r="C362" s="21" t="s">
        <v>376</v>
      </c>
      <c r="D362" s="22" t="s">
        <v>377</v>
      </c>
      <c r="E362" s="22">
        <v>4</v>
      </c>
      <c r="F362" s="21"/>
    </row>
    <row r="363" spans="1:6" s="1" customFormat="1" x14ac:dyDescent="0.25">
      <c r="A363" s="27">
        <v>2473110833</v>
      </c>
      <c r="B363" s="20" t="str">
        <f t="shared" si="5"/>
        <v>24731108334</v>
      </c>
      <c r="C363" s="28" t="s">
        <v>376</v>
      </c>
      <c r="D363" s="29" t="s">
        <v>456</v>
      </c>
      <c r="E363" s="24">
        <v>4</v>
      </c>
      <c r="F363" s="28" t="s">
        <v>460</v>
      </c>
    </row>
    <row r="364" spans="1:6" s="1" customFormat="1" x14ac:dyDescent="0.25">
      <c r="A364" s="27">
        <v>2473110833</v>
      </c>
      <c r="B364" s="20" t="str">
        <f t="shared" si="5"/>
        <v>24731108335</v>
      </c>
      <c r="C364" s="21" t="s">
        <v>376</v>
      </c>
      <c r="D364" s="22" t="s">
        <v>377</v>
      </c>
      <c r="E364" s="22">
        <v>5</v>
      </c>
      <c r="F364" s="21"/>
    </row>
    <row r="365" spans="1:6" s="1" customFormat="1" x14ac:dyDescent="0.25">
      <c r="A365" s="27">
        <v>2473110833</v>
      </c>
      <c r="B365" s="20" t="str">
        <f t="shared" si="5"/>
        <v>24731108335</v>
      </c>
      <c r="C365" s="28" t="s">
        <v>376</v>
      </c>
      <c r="D365" s="29" t="s">
        <v>456</v>
      </c>
      <c r="E365" s="24">
        <v>5</v>
      </c>
      <c r="F365" s="28" t="s">
        <v>436</v>
      </c>
    </row>
    <row r="366" spans="1:6" s="1" customFormat="1" x14ac:dyDescent="0.25">
      <c r="A366" s="27">
        <v>2473110833</v>
      </c>
      <c r="B366" s="20" t="str">
        <f t="shared" si="5"/>
        <v>24731108336</v>
      </c>
      <c r="C366" s="21" t="s">
        <v>376</v>
      </c>
      <c r="D366" s="22" t="s">
        <v>377</v>
      </c>
      <c r="E366" s="22">
        <v>6</v>
      </c>
      <c r="F366" s="21"/>
    </row>
    <row r="367" spans="1:6" s="1" customFormat="1" x14ac:dyDescent="0.25">
      <c r="A367" s="27">
        <v>2473110833</v>
      </c>
      <c r="B367" s="20" t="str">
        <f t="shared" si="5"/>
        <v>24731108336</v>
      </c>
      <c r="C367" s="28" t="s">
        <v>376</v>
      </c>
      <c r="D367" s="29" t="s">
        <v>456</v>
      </c>
      <c r="E367" s="24">
        <v>6</v>
      </c>
      <c r="F367" s="28" t="s">
        <v>389</v>
      </c>
    </row>
    <row r="368" spans="1:6" s="1" customFormat="1" x14ac:dyDescent="0.25">
      <c r="A368" s="27">
        <v>2473120233</v>
      </c>
      <c r="B368" s="20" t="str">
        <f t="shared" si="5"/>
        <v>24731202331</v>
      </c>
      <c r="C368" s="28" t="s">
        <v>396</v>
      </c>
      <c r="D368" s="29" t="s">
        <v>397</v>
      </c>
      <c r="E368" s="24">
        <v>1</v>
      </c>
      <c r="F368" s="28" t="s">
        <v>398</v>
      </c>
    </row>
    <row r="369" spans="1:6" s="1" customFormat="1" x14ac:dyDescent="0.25">
      <c r="A369" s="27">
        <v>2473120233</v>
      </c>
      <c r="B369" s="20" t="str">
        <f t="shared" si="5"/>
        <v>24731202332</v>
      </c>
      <c r="C369" s="28" t="s">
        <v>396</v>
      </c>
      <c r="D369" s="29" t="s">
        <v>397</v>
      </c>
      <c r="E369" s="24">
        <v>2</v>
      </c>
      <c r="F369" s="28" t="s">
        <v>399</v>
      </c>
    </row>
    <row r="370" spans="1:6" s="1" customFormat="1" ht="30" x14ac:dyDescent="0.25">
      <c r="A370" s="27">
        <v>2473120233</v>
      </c>
      <c r="B370" s="20" t="str">
        <f t="shared" si="5"/>
        <v>24731202333</v>
      </c>
      <c r="C370" s="28" t="s">
        <v>396</v>
      </c>
      <c r="D370" s="29" t="s">
        <v>397</v>
      </c>
      <c r="E370" s="24">
        <v>3</v>
      </c>
      <c r="F370" s="28" t="s">
        <v>400</v>
      </c>
    </row>
    <row r="371" spans="1:6" s="1" customFormat="1" x14ac:dyDescent="0.25">
      <c r="A371" s="27">
        <v>2473120233</v>
      </c>
      <c r="B371" s="20" t="str">
        <f t="shared" si="5"/>
        <v>24731202334</v>
      </c>
      <c r="C371" s="28" t="s">
        <v>396</v>
      </c>
      <c r="D371" s="29" t="s">
        <v>397</v>
      </c>
      <c r="E371" s="24">
        <v>4</v>
      </c>
      <c r="F371" s="28" t="s">
        <v>401</v>
      </c>
    </row>
    <row r="372" spans="1:6" s="1" customFormat="1" x14ac:dyDescent="0.25">
      <c r="A372" s="27">
        <v>2473120233</v>
      </c>
      <c r="B372" s="20" t="str">
        <f t="shared" si="5"/>
        <v>24731202335</v>
      </c>
      <c r="C372" s="28" t="s">
        <v>396</v>
      </c>
      <c r="D372" s="29" t="s">
        <v>397</v>
      </c>
      <c r="E372" s="24">
        <v>5</v>
      </c>
      <c r="F372" s="28" t="s">
        <v>402</v>
      </c>
    </row>
    <row r="373" spans="1:6" s="1" customFormat="1" x14ac:dyDescent="0.25">
      <c r="A373" s="27">
        <v>2473120233</v>
      </c>
      <c r="B373" s="20" t="str">
        <f t="shared" si="5"/>
        <v>24731202336</v>
      </c>
      <c r="C373" s="28" t="s">
        <v>396</v>
      </c>
      <c r="D373" s="29" t="s">
        <v>397</v>
      </c>
      <c r="E373" s="24">
        <v>6</v>
      </c>
      <c r="F373" s="28" t="s">
        <v>389</v>
      </c>
    </row>
    <row r="374" spans="1:6" s="1" customFormat="1" x14ac:dyDescent="0.25">
      <c r="A374" s="27">
        <v>2473120633</v>
      </c>
      <c r="B374" s="20" t="str">
        <f t="shared" si="5"/>
        <v>24731206331</v>
      </c>
      <c r="C374" s="21" t="s">
        <v>461</v>
      </c>
      <c r="D374" s="22" t="s">
        <v>462</v>
      </c>
      <c r="E374" s="22">
        <v>1</v>
      </c>
      <c r="F374" s="21" t="s">
        <v>463</v>
      </c>
    </row>
    <row r="375" spans="1:6" s="1" customFormat="1" x14ac:dyDescent="0.25">
      <c r="A375" s="27">
        <v>2473120633</v>
      </c>
      <c r="B375" s="20" t="str">
        <f t="shared" si="5"/>
        <v>24731206332</v>
      </c>
      <c r="C375" s="21" t="s">
        <v>461</v>
      </c>
      <c r="D375" s="22" t="s">
        <v>462</v>
      </c>
      <c r="E375" s="22">
        <v>2</v>
      </c>
      <c r="F375" s="21" t="s">
        <v>464</v>
      </c>
    </row>
    <row r="376" spans="1:6" s="1" customFormat="1" x14ac:dyDescent="0.25">
      <c r="A376" s="27">
        <v>2473120633</v>
      </c>
      <c r="B376" s="20" t="str">
        <f t="shared" si="5"/>
        <v>24731206333</v>
      </c>
      <c r="C376" s="21" t="s">
        <v>461</v>
      </c>
      <c r="D376" s="22" t="s">
        <v>462</v>
      </c>
      <c r="E376" s="22">
        <v>3</v>
      </c>
      <c r="F376" s="21" t="s">
        <v>465</v>
      </c>
    </row>
    <row r="377" spans="1:6" s="1" customFormat="1" x14ac:dyDescent="0.25">
      <c r="A377" s="27">
        <v>2473120633</v>
      </c>
      <c r="B377" s="20" t="str">
        <f t="shared" si="5"/>
        <v>24731206334</v>
      </c>
      <c r="C377" s="21" t="s">
        <v>461</v>
      </c>
      <c r="D377" s="22" t="s">
        <v>462</v>
      </c>
      <c r="E377" s="22">
        <v>4</v>
      </c>
      <c r="F377" s="21" t="s">
        <v>466</v>
      </c>
    </row>
    <row r="378" spans="1:6" s="1" customFormat="1" ht="30" x14ac:dyDescent="0.25">
      <c r="A378" s="27">
        <v>2473120633</v>
      </c>
      <c r="B378" s="20" t="str">
        <f t="shared" si="5"/>
        <v>24731206335</v>
      </c>
      <c r="C378" s="21" t="s">
        <v>461</v>
      </c>
      <c r="D378" s="22" t="s">
        <v>462</v>
      </c>
      <c r="E378" s="22">
        <v>5</v>
      </c>
      <c r="F378" s="21" t="s">
        <v>467</v>
      </c>
    </row>
    <row r="379" spans="1:6" s="1" customFormat="1" x14ac:dyDescent="0.25">
      <c r="A379" s="27">
        <v>2473120633</v>
      </c>
      <c r="B379" s="20" t="str">
        <f t="shared" si="5"/>
        <v>24731206336</v>
      </c>
      <c r="C379" s="21" t="s">
        <v>461</v>
      </c>
      <c r="D379" s="22" t="s">
        <v>462</v>
      </c>
      <c r="E379" s="22">
        <v>6</v>
      </c>
      <c r="F379" s="21" t="s">
        <v>468</v>
      </c>
    </row>
    <row r="380" spans="1:6" s="1" customFormat="1" x14ac:dyDescent="0.25">
      <c r="A380" s="27">
        <v>2473121033</v>
      </c>
      <c r="B380" s="20" t="str">
        <f t="shared" si="5"/>
        <v>24731210331</v>
      </c>
      <c r="C380" s="28" t="s">
        <v>382</v>
      </c>
      <c r="D380" s="29" t="s">
        <v>383</v>
      </c>
      <c r="E380" s="24">
        <v>1</v>
      </c>
      <c r="F380" s="28" t="s">
        <v>384</v>
      </c>
    </row>
    <row r="381" spans="1:6" s="1" customFormat="1" x14ac:dyDescent="0.25">
      <c r="A381" s="27">
        <v>2473121033</v>
      </c>
      <c r="B381" s="20" t="str">
        <f t="shared" si="5"/>
        <v>24731210332</v>
      </c>
      <c r="C381" s="28" t="s">
        <v>382</v>
      </c>
      <c r="D381" s="29" t="s">
        <v>383</v>
      </c>
      <c r="E381" s="24">
        <v>2</v>
      </c>
      <c r="F381" s="28" t="s">
        <v>385</v>
      </c>
    </row>
    <row r="382" spans="1:6" s="1" customFormat="1" x14ac:dyDescent="0.25">
      <c r="A382" s="27">
        <v>2473121033</v>
      </c>
      <c r="B382" s="20" t="str">
        <f t="shared" si="5"/>
        <v>24731210333</v>
      </c>
      <c r="C382" s="28" t="s">
        <v>382</v>
      </c>
      <c r="D382" s="29" t="s">
        <v>383</v>
      </c>
      <c r="E382" s="24">
        <v>3</v>
      </c>
      <c r="F382" s="28" t="s">
        <v>386</v>
      </c>
    </row>
    <row r="383" spans="1:6" s="1" customFormat="1" x14ac:dyDescent="0.25">
      <c r="A383" s="27">
        <v>2473121033</v>
      </c>
      <c r="B383" s="20" t="str">
        <f t="shared" si="5"/>
        <v>24731210334</v>
      </c>
      <c r="C383" s="28" t="s">
        <v>382</v>
      </c>
      <c r="D383" s="29" t="s">
        <v>383</v>
      </c>
      <c r="E383" s="24">
        <v>4</v>
      </c>
      <c r="F383" s="28" t="s">
        <v>387</v>
      </c>
    </row>
    <row r="384" spans="1:6" s="1" customFormat="1" x14ac:dyDescent="0.25">
      <c r="A384" s="27">
        <v>2473121033</v>
      </c>
      <c r="B384" s="20" t="str">
        <f t="shared" si="5"/>
        <v>24731210335</v>
      </c>
      <c r="C384" s="28" t="s">
        <v>382</v>
      </c>
      <c r="D384" s="29" t="s">
        <v>383</v>
      </c>
      <c r="E384" s="24">
        <v>5</v>
      </c>
      <c r="F384" s="28" t="s">
        <v>388</v>
      </c>
    </row>
    <row r="385" spans="1:6" s="1" customFormat="1" x14ac:dyDescent="0.25">
      <c r="A385" s="27">
        <v>2473121033</v>
      </c>
      <c r="B385" s="20" t="str">
        <f t="shared" si="5"/>
        <v>24731210336</v>
      </c>
      <c r="C385" s="28" t="s">
        <v>382</v>
      </c>
      <c r="D385" s="29" t="s">
        <v>383</v>
      </c>
      <c r="E385" s="24">
        <v>6</v>
      </c>
      <c r="F385" s="28" t="s">
        <v>389</v>
      </c>
    </row>
    <row r="386" spans="1:6" s="1" customFormat="1" ht="30" x14ac:dyDescent="0.25">
      <c r="A386" s="27">
        <v>2473220733</v>
      </c>
      <c r="B386" s="20" t="str">
        <f t="shared" ref="B386:B449" si="6">CONCATENATE(A386,E386)</f>
        <v>24732207331</v>
      </c>
      <c r="C386" s="28" t="s">
        <v>352</v>
      </c>
      <c r="D386" s="29" t="s">
        <v>353</v>
      </c>
      <c r="E386" s="24">
        <v>1</v>
      </c>
      <c r="F386" s="28" t="s">
        <v>354</v>
      </c>
    </row>
    <row r="387" spans="1:6" s="1" customFormat="1" ht="30" x14ac:dyDescent="0.25">
      <c r="A387" s="27">
        <v>2473220733</v>
      </c>
      <c r="B387" s="20" t="str">
        <f t="shared" si="6"/>
        <v>24732207332</v>
      </c>
      <c r="C387" s="28" t="s">
        <v>352</v>
      </c>
      <c r="D387" s="29" t="s">
        <v>353</v>
      </c>
      <c r="E387" s="24">
        <v>2</v>
      </c>
      <c r="F387" s="28" t="s">
        <v>355</v>
      </c>
    </row>
    <row r="388" spans="1:6" s="1" customFormat="1" ht="30" x14ac:dyDescent="0.25">
      <c r="A388" s="27">
        <v>2473220733</v>
      </c>
      <c r="B388" s="20" t="str">
        <f t="shared" si="6"/>
        <v>24732207333</v>
      </c>
      <c r="C388" s="28" t="s">
        <v>352</v>
      </c>
      <c r="D388" s="29" t="s">
        <v>353</v>
      </c>
      <c r="E388" s="24">
        <v>3</v>
      </c>
      <c r="F388" s="28" t="s">
        <v>356</v>
      </c>
    </row>
    <row r="389" spans="1:6" s="1" customFormat="1" ht="30" x14ac:dyDescent="0.25">
      <c r="A389" s="27">
        <v>2473220733</v>
      </c>
      <c r="B389" s="20" t="str">
        <f t="shared" si="6"/>
        <v>24732207334</v>
      </c>
      <c r="C389" s="28" t="s">
        <v>352</v>
      </c>
      <c r="D389" s="29" t="s">
        <v>353</v>
      </c>
      <c r="E389" s="24">
        <v>4</v>
      </c>
      <c r="F389" s="28" t="s">
        <v>357</v>
      </c>
    </row>
    <row r="390" spans="1:6" s="1" customFormat="1" ht="30" x14ac:dyDescent="0.25">
      <c r="A390" s="27">
        <v>2473220733</v>
      </c>
      <c r="B390" s="20" t="str">
        <f t="shared" si="6"/>
        <v>24732207335</v>
      </c>
      <c r="C390" s="28" t="s">
        <v>352</v>
      </c>
      <c r="D390" s="29" t="s">
        <v>353</v>
      </c>
      <c r="E390" s="24">
        <v>5</v>
      </c>
      <c r="F390" s="28" t="s">
        <v>358</v>
      </c>
    </row>
    <row r="391" spans="1:6" s="1" customFormat="1" ht="30" x14ac:dyDescent="0.25">
      <c r="A391" s="27">
        <v>2473220733</v>
      </c>
      <c r="B391" s="20" t="str">
        <f t="shared" si="6"/>
        <v>24732207336</v>
      </c>
      <c r="C391" s="28" t="s">
        <v>352</v>
      </c>
      <c r="D391" s="29" t="s">
        <v>353</v>
      </c>
      <c r="E391" s="24">
        <v>6</v>
      </c>
      <c r="F391" s="28" t="s">
        <v>359</v>
      </c>
    </row>
    <row r="392" spans="1:6" s="1" customFormat="1" ht="30" x14ac:dyDescent="0.25">
      <c r="A392" s="27">
        <v>2473220833</v>
      </c>
      <c r="B392" s="20" t="str">
        <f t="shared" si="6"/>
        <v>24732208331</v>
      </c>
      <c r="C392" s="21" t="s">
        <v>360</v>
      </c>
      <c r="D392" s="22" t="s">
        <v>361</v>
      </c>
      <c r="E392" s="22">
        <v>1</v>
      </c>
      <c r="F392" s="21" t="s">
        <v>362</v>
      </c>
    </row>
    <row r="393" spans="1:6" s="1" customFormat="1" ht="30" x14ac:dyDescent="0.25">
      <c r="A393" s="27">
        <v>2473220833</v>
      </c>
      <c r="B393" s="20" t="str">
        <f t="shared" si="6"/>
        <v>24732208332</v>
      </c>
      <c r="C393" s="21" t="s">
        <v>360</v>
      </c>
      <c r="D393" s="22" t="s">
        <v>361</v>
      </c>
      <c r="E393" s="22">
        <v>2</v>
      </c>
      <c r="F393" s="21" t="s">
        <v>363</v>
      </c>
    </row>
    <row r="394" spans="1:6" s="1" customFormat="1" ht="30" x14ac:dyDescent="0.25">
      <c r="A394" s="27">
        <v>2473220833</v>
      </c>
      <c r="B394" s="20" t="str">
        <f t="shared" si="6"/>
        <v>24732208333</v>
      </c>
      <c r="C394" s="21" t="s">
        <v>360</v>
      </c>
      <c r="D394" s="22" t="s">
        <v>361</v>
      </c>
      <c r="E394" s="22">
        <v>3</v>
      </c>
      <c r="F394" s="21" t="s">
        <v>364</v>
      </c>
    </row>
    <row r="395" spans="1:6" s="1" customFormat="1" ht="30" x14ac:dyDescent="0.25">
      <c r="A395" s="27">
        <v>2473220833</v>
      </c>
      <c r="B395" s="20" t="str">
        <f t="shared" si="6"/>
        <v>24732208334</v>
      </c>
      <c r="C395" s="21" t="s">
        <v>360</v>
      </c>
      <c r="D395" s="22" t="s">
        <v>361</v>
      </c>
      <c r="E395" s="22">
        <v>4</v>
      </c>
      <c r="F395" s="21" t="s">
        <v>365</v>
      </c>
    </row>
    <row r="396" spans="1:6" s="1" customFormat="1" ht="30" x14ac:dyDescent="0.25">
      <c r="A396" s="27">
        <v>2473220833</v>
      </c>
      <c r="B396" s="20" t="str">
        <f t="shared" si="6"/>
        <v>24732208335</v>
      </c>
      <c r="C396" s="21" t="s">
        <v>360</v>
      </c>
      <c r="D396" s="22" t="s">
        <v>361</v>
      </c>
      <c r="E396" s="22">
        <v>5</v>
      </c>
      <c r="F396" s="21" t="s">
        <v>366</v>
      </c>
    </row>
    <row r="397" spans="1:6" s="1" customFormat="1" ht="30" x14ac:dyDescent="0.25">
      <c r="A397" s="27">
        <v>2473220833</v>
      </c>
      <c r="B397" s="20" t="str">
        <f t="shared" si="6"/>
        <v>24732208336</v>
      </c>
      <c r="C397" s="21" t="s">
        <v>360</v>
      </c>
      <c r="D397" s="22" t="s">
        <v>361</v>
      </c>
      <c r="E397" s="22">
        <v>6</v>
      </c>
      <c r="F397" s="21" t="s">
        <v>367</v>
      </c>
    </row>
    <row r="398" spans="1:6" s="1" customFormat="1" ht="30" x14ac:dyDescent="0.25">
      <c r="A398" s="20">
        <v>2473230333</v>
      </c>
      <c r="B398" s="20" t="str">
        <f t="shared" si="6"/>
        <v>24732303331</v>
      </c>
      <c r="C398" s="23" t="s">
        <v>309</v>
      </c>
      <c r="D398" s="24" t="s">
        <v>310</v>
      </c>
      <c r="E398" s="24">
        <v>1</v>
      </c>
      <c r="F398" s="23" t="s">
        <v>311</v>
      </c>
    </row>
    <row r="399" spans="1:6" s="1" customFormat="1" ht="30" x14ac:dyDescent="0.25">
      <c r="A399" s="20">
        <v>2473230333</v>
      </c>
      <c r="B399" s="20" t="str">
        <f t="shared" si="6"/>
        <v>24732303332</v>
      </c>
      <c r="C399" s="23" t="s">
        <v>309</v>
      </c>
      <c r="D399" s="24" t="s">
        <v>310</v>
      </c>
      <c r="E399" s="24">
        <v>2</v>
      </c>
      <c r="F399" s="23" t="s">
        <v>312</v>
      </c>
    </row>
    <row r="400" spans="1:6" s="1" customFormat="1" ht="30" x14ac:dyDescent="0.25">
      <c r="A400" s="20">
        <v>2473230333</v>
      </c>
      <c r="B400" s="20" t="str">
        <f t="shared" si="6"/>
        <v>24732303333</v>
      </c>
      <c r="C400" s="23" t="s">
        <v>309</v>
      </c>
      <c r="D400" s="24" t="s">
        <v>310</v>
      </c>
      <c r="E400" s="24">
        <v>3</v>
      </c>
      <c r="F400" s="23" t="s">
        <v>313</v>
      </c>
    </row>
    <row r="401" spans="1:6" s="1" customFormat="1" ht="30" x14ac:dyDescent="0.25">
      <c r="A401" s="20">
        <v>2473230333</v>
      </c>
      <c r="B401" s="20" t="str">
        <f t="shared" si="6"/>
        <v>24732303334</v>
      </c>
      <c r="C401" s="23" t="s">
        <v>309</v>
      </c>
      <c r="D401" s="24" t="s">
        <v>310</v>
      </c>
      <c r="E401" s="24">
        <v>4</v>
      </c>
      <c r="F401" s="23" t="s">
        <v>314</v>
      </c>
    </row>
    <row r="402" spans="1:6" s="1" customFormat="1" ht="30" x14ac:dyDescent="0.25">
      <c r="A402" s="20">
        <v>2473230333</v>
      </c>
      <c r="B402" s="20" t="str">
        <f t="shared" si="6"/>
        <v>24732303335</v>
      </c>
      <c r="C402" s="23" t="s">
        <v>309</v>
      </c>
      <c r="D402" s="24" t="s">
        <v>310</v>
      </c>
      <c r="E402" s="24">
        <v>5</v>
      </c>
      <c r="F402" s="23" t="s">
        <v>315</v>
      </c>
    </row>
    <row r="403" spans="1:6" s="1" customFormat="1" ht="30" x14ac:dyDescent="0.25">
      <c r="A403" s="20">
        <v>2473230333</v>
      </c>
      <c r="B403" s="20" t="str">
        <f t="shared" si="6"/>
        <v>24732303336</v>
      </c>
      <c r="C403" s="23" t="s">
        <v>309</v>
      </c>
      <c r="D403" s="24" t="s">
        <v>310</v>
      </c>
      <c r="E403" s="24">
        <v>6</v>
      </c>
      <c r="F403" s="23" t="s">
        <v>316</v>
      </c>
    </row>
    <row r="404" spans="1:6" s="1" customFormat="1" x14ac:dyDescent="0.25">
      <c r="A404" s="27">
        <v>2473300233</v>
      </c>
      <c r="B404" s="20" t="str">
        <f t="shared" si="6"/>
        <v>24733002331</v>
      </c>
      <c r="C404" s="28" t="s">
        <v>452</v>
      </c>
      <c r="D404" s="29" t="s">
        <v>453</v>
      </c>
      <c r="E404" s="24">
        <v>1</v>
      </c>
      <c r="F404" s="28"/>
    </row>
    <row r="405" spans="1:6" s="1" customFormat="1" x14ac:dyDescent="0.25">
      <c r="A405" s="27">
        <v>2473300233</v>
      </c>
      <c r="B405" s="20" t="str">
        <f t="shared" si="6"/>
        <v>24733002332</v>
      </c>
      <c r="C405" s="28" t="s">
        <v>452</v>
      </c>
      <c r="D405" s="29" t="s">
        <v>453</v>
      </c>
      <c r="E405" s="24">
        <v>2</v>
      </c>
      <c r="F405" s="28"/>
    </row>
    <row r="406" spans="1:6" s="1" customFormat="1" x14ac:dyDescent="0.25">
      <c r="A406" s="27">
        <v>2473300233</v>
      </c>
      <c r="B406" s="20" t="str">
        <f t="shared" si="6"/>
        <v>24733002333</v>
      </c>
      <c r="C406" s="28" t="s">
        <v>452</v>
      </c>
      <c r="D406" s="29" t="s">
        <v>453</v>
      </c>
      <c r="E406" s="24">
        <v>3</v>
      </c>
      <c r="F406" s="28"/>
    </row>
    <row r="407" spans="1:6" s="1" customFormat="1" x14ac:dyDescent="0.25">
      <c r="A407" s="27">
        <v>2473300233</v>
      </c>
      <c r="B407" s="20" t="str">
        <f t="shared" si="6"/>
        <v>24733002334</v>
      </c>
      <c r="C407" s="28" t="s">
        <v>452</v>
      </c>
      <c r="D407" s="29" t="s">
        <v>453</v>
      </c>
      <c r="E407" s="24">
        <v>4</v>
      </c>
      <c r="F407" s="28"/>
    </row>
    <row r="408" spans="1:6" s="1" customFormat="1" x14ac:dyDescent="0.25">
      <c r="A408" s="27">
        <v>2473300233</v>
      </c>
      <c r="B408" s="20" t="str">
        <f t="shared" si="6"/>
        <v>24733002335</v>
      </c>
      <c r="C408" s="28" t="s">
        <v>452</v>
      </c>
      <c r="D408" s="29" t="s">
        <v>453</v>
      </c>
      <c r="E408" s="24">
        <v>5</v>
      </c>
      <c r="F408" s="28"/>
    </row>
    <row r="409" spans="1:6" s="1" customFormat="1" x14ac:dyDescent="0.25">
      <c r="A409" s="27">
        <v>2473300233</v>
      </c>
      <c r="B409" s="20" t="str">
        <f t="shared" si="6"/>
        <v>24733002336</v>
      </c>
      <c r="C409" s="28" t="s">
        <v>452</v>
      </c>
      <c r="D409" s="29" t="s">
        <v>453</v>
      </c>
      <c r="E409" s="24">
        <v>6</v>
      </c>
      <c r="F409" s="28"/>
    </row>
    <row r="410" spans="1:6" s="1" customFormat="1" ht="30" x14ac:dyDescent="0.25">
      <c r="A410" s="27">
        <v>2473300333</v>
      </c>
      <c r="B410" s="20" t="str">
        <f t="shared" si="6"/>
        <v>24733003331</v>
      </c>
      <c r="C410" s="21" t="s">
        <v>380</v>
      </c>
      <c r="D410" s="22" t="s">
        <v>381</v>
      </c>
      <c r="E410" s="22">
        <v>1</v>
      </c>
      <c r="F410" s="21"/>
    </row>
    <row r="411" spans="1:6" s="1" customFormat="1" ht="30" x14ac:dyDescent="0.25">
      <c r="A411" s="27">
        <v>2473300333</v>
      </c>
      <c r="B411" s="20" t="str">
        <f t="shared" si="6"/>
        <v>24733003332</v>
      </c>
      <c r="C411" s="21" t="s">
        <v>380</v>
      </c>
      <c r="D411" s="22" t="s">
        <v>381</v>
      </c>
      <c r="E411" s="22">
        <v>2</v>
      </c>
      <c r="F411" s="21"/>
    </row>
    <row r="412" spans="1:6" s="1" customFormat="1" ht="30" x14ac:dyDescent="0.25">
      <c r="A412" s="27">
        <v>2473300333</v>
      </c>
      <c r="B412" s="20" t="str">
        <f t="shared" si="6"/>
        <v>24733003333</v>
      </c>
      <c r="C412" s="21" t="s">
        <v>380</v>
      </c>
      <c r="D412" s="22" t="s">
        <v>381</v>
      </c>
      <c r="E412" s="22">
        <v>3</v>
      </c>
      <c r="F412" s="21"/>
    </row>
    <row r="413" spans="1:6" s="1" customFormat="1" ht="30" x14ac:dyDescent="0.25">
      <c r="A413" s="27">
        <v>2473300333</v>
      </c>
      <c r="B413" s="20" t="str">
        <f t="shared" si="6"/>
        <v>24733003334</v>
      </c>
      <c r="C413" s="21" t="s">
        <v>380</v>
      </c>
      <c r="D413" s="22" t="s">
        <v>381</v>
      </c>
      <c r="E413" s="22">
        <v>4</v>
      </c>
      <c r="F413" s="21"/>
    </row>
    <row r="414" spans="1:6" s="1" customFormat="1" ht="30" x14ac:dyDescent="0.25">
      <c r="A414" s="27">
        <v>2473300333</v>
      </c>
      <c r="B414" s="20" t="str">
        <f t="shared" si="6"/>
        <v>24733003335</v>
      </c>
      <c r="C414" s="21" t="s">
        <v>380</v>
      </c>
      <c r="D414" s="22" t="s">
        <v>381</v>
      </c>
      <c r="E414" s="22">
        <v>5</v>
      </c>
      <c r="F414" s="21"/>
    </row>
    <row r="415" spans="1:6" s="1" customFormat="1" ht="30" x14ac:dyDescent="0.25">
      <c r="A415" s="27">
        <v>2473300333</v>
      </c>
      <c r="B415" s="20" t="str">
        <f t="shared" si="6"/>
        <v>24733003336</v>
      </c>
      <c r="C415" s="21" t="s">
        <v>380</v>
      </c>
      <c r="D415" s="22" t="s">
        <v>381</v>
      </c>
      <c r="E415" s="22">
        <v>6</v>
      </c>
      <c r="F415" s="21"/>
    </row>
    <row r="416" spans="1:6" s="1" customFormat="1" ht="30" x14ac:dyDescent="0.25">
      <c r="A416" s="27">
        <v>2473300433</v>
      </c>
      <c r="B416" s="20" t="str">
        <f t="shared" si="6"/>
        <v>24733004331</v>
      </c>
      <c r="C416" s="31" t="s">
        <v>499</v>
      </c>
      <c r="D416" s="22" t="s">
        <v>500</v>
      </c>
      <c r="E416" s="22">
        <v>1</v>
      </c>
      <c r="F416" s="31"/>
    </row>
    <row r="417" spans="1:6" s="1" customFormat="1" ht="30" x14ac:dyDescent="0.25">
      <c r="A417" s="27">
        <v>2473300433</v>
      </c>
      <c r="B417" s="20" t="str">
        <f t="shared" si="6"/>
        <v>24733004332</v>
      </c>
      <c r="C417" s="31" t="s">
        <v>499</v>
      </c>
      <c r="D417" s="22" t="s">
        <v>500</v>
      </c>
      <c r="E417" s="22">
        <v>2</v>
      </c>
      <c r="F417" s="31"/>
    </row>
    <row r="418" spans="1:6" s="1" customFormat="1" ht="30" x14ac:dyDescent="0.25">
      <c r="A418" s="27">
        <v>2473300433</v>
      </c>
      <c r="B418" s="20" t="str">
        <f t="shared" si="6"/>
        <v>24733004333</v>
      </c>
      <c r="C418" s="31" t="s">
        <v>499</v>
      </c>
      <c r="D418" s="22" t="s">
        <v>500</v>
      </c>
      <c r="E418" s="22">
        <v>3</v>
      </c>
      <c r="F418" s="31"/>
    </row>
    <row r="419" spans="1:6" s="1" customFormat="1" ht="30" x14ac:dyDescent="0.25">
      <c r="A419" s="27">
        <v>2473300433</v>
      </c>
      <c r="B419" s="20" t="str">
        <f t="shared" si="6"/>
        <v>24733004334</v>
      </c>
      <c r="C419" s="31" t="s">
        <v>499</v>
      </c>
      <c r="D419" s="22" t="s">
        <v>500</v>
      </c>
      <c r="E419" s="22">
        <v>4</v>
      </c>
      <c r="F419" s="31"/>
    </row>
    <row r="420" spans="1:6" s="1" customFormat="1" ht="30" x14ac:dyDescent="0.25">
      <c r="A420" s="27">
        <v>2473300433</v>
      </c>
      <c r="B420" s="20" t="str">
        <f t="shared" si="6"/>
        <v>24733004335</v>
      </c>
      <c r="C420" s="31" t="s">
        <v>499</v>
      </c>
      <c r="D420" s="22" t="s">
        <v>500</v>
      </c>
      <c r="E420" s="22">
        <v>5</v>
      </c>
      <c r="F420" s="31"/>
    </row>
    <row r="421" spans="1:6" s="1" customFormat="1" ht="30" x14ac:dyDescent="0.25">
      <c r="A421" s="27">
        <v>2473300433</v>
      </c>
      <c r="B421" s="20" t="str">
        <f t="shared" si="6"/>
        <v>24733004336</v>
      </c>
      <c r="C421" s="31" t="s">
        <v>499</v>
      </c>
      <c r="D421" s="22" t="s">
        <v>500</v>
      </c>
      <c r="E421" s="22">
        <v>6</v>
      </c>
      <c r="F421" s="31"/>
    </row>
    <row r="422" spans="1:6" s="1" customFormat="1" x14ac:dyDescent="0.25">
      <c r="A422" s="20">
        <v>2473310133</v>
      </c>
      <c r="B422" s="20" t="str">
        <f t="shared" si="6"/>
        <v>24733101331</v>
      </c>
      <c r="C422" s="23" t="s">
        <v>230</v>
      </c>
      <c r="D422" s="24" t="s">
        <v>231</v>
      </c>
      <c r="E422" s="24">
        <v>1</v>
      </c>
      <c r="F422" s="23" t="s">
        <v>232</v>
      </c>
    </row>
    <row r="423" spans="1:6" s="1" customFormat="1" x14ac:dyDescent="0.25">
      <c r="A423" s="20">
        <v>2473310133</v>
      </c>
      <c r="B423" s="20" t="str">
        <f t="shared" si="6"/>
        <v>24733101332</v>
      </c>
      <c r="C423" s="23" t="s">
        <v>230</v>
      </c>
      <c r="D423" s="24" t="s">
        <v>231</v>
      </c>
      <c r="E423" s="24">
        <v>2</v>
      </c>
      <c r="F423" s="23" t="s">
        <v>233</v>
      </c>
    </row>
    <row r="424" spans="1:6" s="1" customFormat="1" x14ac:dyDescent="0.25">
      <c r="A424" s="20">
        <v>2473310133</v>
      </c>
      <c r="B424" s="20" t="str">
        <f t="shared" si="6"/>
        <v>24733101333</v>
      </c>
      <c r="C424" s="23" t="s">
        <v>230</v>
      </c>
      <c r="D424" s="24" t="s">
        <v>231</v>
      </c>
      <c r="E424" s="24">
        <v>3</v>
      </c>
      <c r="F424" s="23" t="s">
        <v>234</v>
      </c>
    </row>
    <row r="425" spans="1:6" s="1" customFormat="1" x14ac:dyDescent="0.25">
      <c r="A425" s="20">
        <v>2473310133</v>
      </c>
      <c r="B425" s="20" t="str">
        <f t="shared" si="6"/>
        <v>24733101334</v>
      </c>
      <c r="C425" s="23" t="s">
        <v>230</v>
      </c>
      <c r="D425" s="24" t="s">
        <v>231</v>
      </c>
      <c r="E425" s="24">
        <v>4</v>
      </c>
      <c r="F425" s="23" t="s">
        <v>235</v>
      </c>
    </row>
    <row r="426" spans="1:6" s="1" customFormat="1" x14ac:dyDescent="0.25">
      <c r="A426" s="20">
        <v>2473310133</v>
      </c>
      <c r="B426" s="20" t="str">
        <f t="shared" si="6"/>
        <v>24733101335</v>
      </c>
      <c r="C426" s="23" t="s">
        <v>230</v>
      </c>
      <c r="D426" s="24" t="s">
        <v>231</v>
      </c>
      <c r="E426" s="24">
        <v>5</v>
      </c>
      <c r="F426" s="23" t="s">
        <v>236</v>
      </c>
    </row>
    <row r="427" spans="1:6" s="1" customFormat="1" x14ac:dyDescent="0.25">
      <c r="A427" s="20">
        <v>2473310133</v>
      </c>
      <c r="B427" s="20" t="str">
        <f t="shared" si="6"/>
        <v>24733101336</v>
      </c>
      <c r="C427" s="23" t="s">
        <v>230</v>
      </c>
      <c r="D427" s="24" t="s">
        <v>231</v>
      </c>
      <c r="E427" s="24">
        <v>6</v>
      </c>
      <c r="F427" s="23" t="s">
        <v>237</v>
      </c>
    </row>
    <row r="428" spans="1:6" s="1" customFormat="1" ht="30" x14ac:dyDescent="0.25">
      <c r="A428" s="27">
        <v>2473310233</v>
      </c>
      <c r="B428" s="20" t="str">
        <f t="shared" si="6"/>
        <v>24733102331</v>
      </c>
      <c r="C428" s="21" t="s">
        <v>444</v>
      </c>
      <c r="D428" s="22" t="s">
        <v>445</v>
      </c>
      <c r="E428" s="22">
        <v>1</v>
      </c>
      <c r="F428" s="21" t="s">
        <v>446</v>
      </c>
    </row>
    <row r="429" spans="1:6" s="1" customFormat="1" x14ac:dyDescent="0.25">
      <c r="A429" s="27">
        <v>2473310233</v>
      </c>
      <c r="B429" s="20" t="str">
        <f t="shared" si="6"/>
        <v>24733102332</v>
      </c>
      <c r="C429" s="21" t="s">
        <v>444</v>
      </c>
      <c r="D429" s="22" t="s">
        <v>445</v>
      </c>
      <c r="E429" s="22">
        <v>2</v>
      </c>
      <c r="F429" s="21" t="s">
        <v>447</v>
      </c>
    </row>
    <row r="430" spans="1:6" s="1" customFormat="1" x14ac:dyDescent="0.25">
      <c r="A430" s="27">
        <v>2473310233</v>
      </c>
      <c r="B430" s="20" t="str">
        <f t="shared" si="6"/>
        <v>24733102333</v>
      </c>
      <c r="C430" s="21" t="s">
        <v>444</v>
      </c>
      <c r="D430" s="22" t="s">
        <v>445</v>
      </c>
      <c r="E430" s="22">
        <v>3</v>
      </c>
      <c r="F430" s="21" t="s">
        <v>448</v>
      </c>
    </row>
    <row r="431" spans="1:6" s="1" customFormat="1" x14ac:dyDescent="0.25">
      <c r="A431" s="27">
        <v>2473310233</v>
      </c>
      <c r="B431" s="20" t="str">
        <f t="shared" si="6"/>
        <v>24733102334</v>
      </c>
      <c r="C431" s="21" t="s">
        <v>444</v>
      </c>
      <c r="D431" s="22" t="s">
        <v>445</v>
      </c>
      <c r="E431" s="22">
        <v>4</v>
      </c>
      <c r="F431" s="21" t="s">
        <v>449</v>
      </c>
    </row>
    <row r="432" spans="1:6" s="1" customFormat="1" ht="30" x14ac:dyDescent="0.25">
      <c r="A432" s="27">
        <v>2473310233</v>
      </c>
      <c r="B432" s="20" t="str">
        <f t="shared" si="6"/>
        <v>24733102335</v>
      </c>
      <c r="C432" s="21" t="s">
        <v>444</v>
      </c>
      <c r="D432" s="22" t="s">
        <v>445</v>
      </c>
      <c r="E432" s="22">
        <v>5</v>
      </c>
      <c r="F432" s="21" t="s">
        <v>450</v>
      </c>
    </row>
    <row r="433" spans="1:6" s="1" customFormat="1" x14ac:dyDescent="0.25">
      <c r="A433" s="27">
        <v>2473310233</v>
      </c>
      <c r="B433" s="20" t="str">
        <f t="shared" si="6"/>
        <v>24733102336</v>
      </c>
      <c r="C433" s="21" t="s">
        <v>444</v>
      </c>
      <c r="D433" s="22" t="s">
        <v>445</v>
      </c>
      <c r="E433" s="22">
        <v>6</v>
      </c>
      <c r="F433" s="21" t="s">
        <v>451</v>
      </c>
    </row>
    <row r="434" spans="1:6" s="1" customFormat="1" x14ac:dyDescent="0.25">
      <c r="A434" s="27">
        <v>2473340333</v>
      </c>
      <c r="B434" s="20" t="str">
        <f t="shared" si="6"/>
        <v>24733403331</v>
      </c>
      <c r="C434" s="21" t="s">
        <v>403</v>
      </c>
      <c r="D434" s="22" t="s">
        <v>404</v>
      </c>
      <c r="E434" s="22">
        <v>1</v>
      </c>
      <c r="F434" s="21" t="s">
        <v>405</v>
      </c>
    </row>
    <row r="435" spans="1:6" s="1" customFormat="1" ht="30" x14ac:dyDescent="0.25">
      <c r="A435" s="27">
        <v>2473340333</v>
      </c>
      <c r="B435" s="20" t="str">
        <f t="shared" si="6"/>
        <v>24733403332</v>
      </c>
      <c r="C435" s="21" t="s">
        <v>403</v>
      </c>
      <c r="D435" s="22" t="s">
        <v>404</v>
      </c>
      <c r="E435" s="22">
        <v>2</v>
      </c>
      <c r="F435" s="21" t="s">
        <v>406</v>
      </c>
    </row>
    <row r="436" spans="1:6" s="1" customFormat="1" x14ac:dyDescent="0.25">
      <c r="A436" s="27">
        <v>2473340333</v>
      </c>
      <c r="B436" s="20" t="str">
        <f t="shared" si="6"/>
        <v>24733403333</v>
      </c>
      <c r="C436" s="21" t="s">
        <v>403</v>
      </c>
      <c r="D436" s="22" t="s">
        <v>404</v>
      </c>
      <c r="E436" s="22">
        <v>3</v>
      </c>
      <c r="F436" s="21" t="s">
        <v>407</v>
      </c>
    </row>
    <row r="437" spans="1:6" s="1" customFormat="1" x14ac:dyDescent="0.25">
      <c r="A437" s="27">
        <v>2473340333</v>
      </c>
      <c r="B437" s="20" t="str">
        <f t="shared" si="6"/>
        <v>24733403334</v>
      </c>
      <c r="C437" s="21" t="s">
        <v>403</v>
      </c>
      <c r="D437" s="22" t="s">
        <v>404</v>
      </c>
      <c r="E437" s="22">
        <v>4</v>
      </c>
      <c r="F437" s="21" t="s">
        <v>408</v>
      </c>
    </row>
    <row r="438" spans="1:6" s="1" customFormat="1" x14ac:dyDescent="0.25">
      <c r="A438" s="27">
        <v>2473340333</v>
      </c>
      <c r="B438" s="20" t="str">
        <f t="shared" si="6"/>
        <v>24733403335</v>
      </c>
      <c r="C438" s="21" t="s">
        <v>403</v>
      </c>
      <c r="D438" s="22" t="s">
        <v>404</v>
      </c>
      <c r="E438" s="22">
        <v>5</v>
      </c>
      <c r="F438" s="21" t="s">
        <v>409</v>
      </c>
    </row>
    <row r="439" spans="1:6" s="1" customFormat="1" ht="30" x14ac:dyDescent="0.25">
      <c r="A439" s="27">
        <v>2473340333</v>
      </c>
      <c r="B439" s="20" t="str">
        <f t="shared" si="6"/>
        <v>24733403336</v>
      </c>
      <c r="C439" s="21" t="s">
        <v>403</v>
      </c>
      <c r="D439" s="22" t="s">
        <v>404</v>
      </c>
      <c r="E439" s="22">
        <v>6</v>
      </c>
      <c r="F439" s="21" t="s">
        <v>410</v>
      </c>
    </row>
    <row r="440" spans="1:6" s="1" customFormat="1" x14ac:dyDescent="0.25">
      <c r="A440" s="27">
        <v>2473360133</v>
      </c>
      <c r="B440" s="20" t="str">
        <f t="shared" si="6"/>
        <v>24733601331</v>
      </c>
      <c r="C440" s="21" t="s">
        <v>416</v>
      </c>
      <c r="D440" s="22" t="s">
        <v>417</v>
      </c>
      <c r="E440" s="22">
        <v>1</v>
      </c>
      <c r="F440" s="21"/>
    </row>
    <row r="441" spans="1:6" s="1" customFormat="1" x14ac:dyDescent="0.25">
      <c r="A441" s="27">
        <v>2473360133</v>
      </c>
      <c r="B441" s="20" t="str">
        <f t="shared" si="6"/>
        <v>24733601332</v>
      </c>
      <c r="C441" s="21" t="s">
        <v>416</v>
      </c>
      <c r="D441" s="22" t="s">
        <v>417</v>
      </c>
      <c r="E441" s="22">
        <v>2</v>
      </c>
      <c r="F441" s="21"/>
    </row>
    <row r="442" spans="1:6" s="1" customFormat="1" x14ac:dyDescent="0.25">
      <c r="A442" s="27">
        <v>2473360133</v>
      </c>
      <c r="B442" s="20" t="str">
        <f t="shared" si="6"/>
        <v>24733601333</v>
      </c>
      <c r="C442" s="21" t="s">
        <v>416</v>
      </c>
      <c r="D442" s="22" t="s">
        <v>417</v>
      </c>
      <c r="E442" s="22">
        <v>3</v>
      </c>
      <c r="F442" s="21"/>
    </row>
    <row r="443" spans="1:6" s="1" customFormat="1" x14ac:dyDescent="0.25">
      <c r="A443" s="27">
        <v>2473360133</v>
      </c>
      <c r="B443" s="20" t="str">
        <f t="shared" si="6"/>
        <v>24733601334</v>
      </c>
      <c r="C443" s="21" t="s">
        <v>416</v>
      </c>
      <c r="D443" s="22" t="s">
        <v>417</v>
      </c>
      <c r="E443" s="22">
        <v>4</v>
      </c>
      <c r="F443" s="21"/>
    </row>
    <row r="444" spans="1:6" s="1" customFormat="1" x14ac:dyDescent="0.25">
      <c r="A444" s="27">
        <v>2473360133</v>
      </c>
      <c r="B444" s="20" t="str">
        <f t="shared" si="6"/>
        <v>24733601335</v>
      </c>
      <c r="C444" s="21" t="s">
        <v>416</v>
      </c>
      <c r="D444" s="22" t="s">
        <v>417</v>
      </c>
      <c r="E444" s="22">
        <v>5</v>
      </c>
      <c r="F444" s="21"/>
    </row>
    <row r="445" spans="1:6" s="1" customFormat="1" x14ac:dyDescent="0.25">
      <c r="A445" s="27">
        <v>2473360133</v>
      </c>
      <c r="B445" s="20" t="str">
        <f t="shared" si="6"/>
        <v>24733601336</v>
      </c>
      <c r="C445" s="21" t="s">
        <v>416</v>
      </c>
      <c r="D445" s="22" t="s">
        <v>417</v>
      </c>
      <c r="E445" s="22">
        <v>6</v>
      </c>
      <c r="F445" s="21"/>
    </row>
    <row r="446" spans="1:6" s="1" customFormat="1" x14ac:dyDescent="0.25">
      <c r="A446" s="27">
        <v>2473430433</v>
      </c>
      <c r="B446" s="20" t="str">
        <f t="shared" si="6"/>
        <v>24734304331</v>
      </c>
      <c r="C446" s="21" t="s">
        <v>426</v>
      </c>
      <c r="D446" s="22" t="s">
        <v>427</v>
      </c>
      <c r="E446" s="22">
        <v>1</v>
      </c>
      <c r="F446" s="21"/>
    </row>
    <row r="447" spans="1:6" s="1" customFormat="1" x14ac:dyDescent="0.25">
      <c r="A447" s="27">
        <v>2473430433</v>
      </c>
      <c r="B447" s="20" t="str">
        <f t="shared" si="6"/>
        <v>24734304332</v>
      </c>
      <c r="C447" s="21" t="s">
        <v>426</v>
      </c>
      <c r="D447" s="22" t="s">
        <v>427</v>
      </c>
      <c r="E447" s="22">
        <v>2</v>
      </c>
      <c r="F447" s="21"/>
    </row>
    <row r="448" spans="1:6" s="1" customFormat="1" x14ac:dyDescent="0.25">
      <c r="A448" s="27">
        <v>2473430433</v>
      </c>
      <c r="B448" s="20" t="str">
        <f t="shared" si="6"/>
        <v>24734304333</v>
      </c>
      <c r="C448" s="21" t="s">
        <v>426</v>
      </c>
      <c r="D448" s="22" t="s">
        <v>427</v>
      </c>
      <c r="E448" s="22">
        <v>3</v>
      </c>
      <c r="F448" s="21"/>
    </row>
    <row r="449" spans="1:6" s="1" customFormat="1" x14ac:dyDescent="0.25">
      <c r="A449" s="27">
        <v>2473430433</v>
      </c>
      <c r="B449" s="20" t="str">
        <f t="shared" si="6"/>
        <v>24734304334</v>
      </c>
      <c r="C449" s="21" t="s">
        <v>426</v>
      </c>
      <c r="D449" s="22" t="s">
        <v>427</v>
      </c>
      <c r="E449" s="22">
        <v>4</v>
      </c>
      <c r="F449" s="21"/>
    </row>
    <row r="450" spans="1:6" s="1" customFormat="1" x14ac:dyDescent="0.25">
      <c r="A450" s="27">
        <v>2473430433</v>
      </c>
      <c r="B450" s="20" t="str">
        <f t="shared" ref="B450:B513" si="7">CONCATENATE(A450,E450)</f>
        <v>24734304335</v>
      </c>
      <c r="C450" s="21" t="s">
        <v>426</v>
      </c>
      <c r="D450" s="22" t="s">
        <v>427</v>
      </c>
      <c r="E450" s="22">
        <v>5</v>
      </c>
      <c r="F450" s="21"/>
    </row>
    <row r="451" spans="1:6" s="1" customFormat="1" x14ac:dyDescent="0.25">
      <c r="A451" s="27">
        <v>2473430433</v>
      </c>
      <c r="B451" s="20" t="str">
        <f t="shared" si="7"/>
        <v>24734304336</v>
      </c>
      <c r="C451" s="21" t="s">
        <v>426</v>
      </c>
      <c r="D451" s="22" t="s">
        <v>427</v>
      </c>
      <c r="E451" s="22">
        <v>6</v>
      </c>
      <c r="F451" s="21"/>
    </row>
    <row r="452" spans="1:6" s="1" customFormat="1" x14ac:dyDescent="0.25">
      <c r="A452" s="27">
        <v>2473430533</v>
      </c>
      <c r="B452" s="20" t="str">
        <f t="shared" si="7"/>
        <v>24734305331</v>
      </c>
      <c r="C452" s="28" t="s">
        <v>378</v>
      </c>
      <c r="D452" s="29" t="s">
        <v>379</v>
      </c>
      <c r="E452" s="24">
        <v>1</v>
      </c>
      <c r="F452" s="28" t="s">
        <v>327</v>
      </c>
    </row>
    <row r="453" spans="1:6" s="1" customFormat="1" x14ac:dyDescent="0.25">
      <c r="A453" s="27">
        <v>2473430533</v>
      </c>
      <c r="B453" s="20" t="str">
        <f t="shared" si="7"/>
        <v>24734305332</v>
      </c>
      <c r="C453" s="28" t="s">
        <v>378</v>
      </c>
      <c r="D453" s="29" t="s">
        <v>379</v>
      </c>
      <c r="E453" s="24">
        <v>2</v>
      </c>
      <c r="F453" s="28"/>
    </row>
    <row r="454" spans="1:6" s="1" customFormat="1" x14ac:dyDescent="0.25">
      <c r="A454" s="27">
        <v>2473430533</v>
      </c>
      <c r="B454" s="20" t="str">
        <f t="shared" si="7"/>
        <v>24734305333</v>
      </c>
      <c r="C454" s="28" t="s">
        <v>378</v>
      </c>
      <c r="D454" s="29" t="s">
        <v>379</v>
      </c>
      <c r="E454" s="24">
        <v>3</v>
      </c>
      <c r="F454" s="28"/>
    </row>
    <row r="455" spans="1:6" s="1" customFormat="1" x14ac:dyDescent="0.25">
      <c r="A455" s="27">
        <v>2473430533</v>
      </c>
      <c r="B455" s="20" t="str">
        <f t="shared" si="7"/>
        <v>24734305334</v>
      </c>
      <c r="C455" s="28" t="s">
        <v>378</v>
      </c>
      <c r="D455" s="29" t="s">
        <v>379</v>
      </c>
      <c r="E455" s="24">
        <v>4</v>
      </c>
      <c r="F455" s="28"/>
    </row>
    <row r="456" spans="1:6" s="1" customFormat="1" x14ac:dyDescent="0.25">
      <c r="A456" s="27">
        <v>2473430533</v>
      </c>
      <c r="B456" s="20" t="str">
        <f t="shared" si="7"/>
        <v>24734305335</v>
      </c>
      <c r="C456" s="28" t="s">
        <v>378</v>
      </c>
      <c r="D456" s="29" t="s">
        <v>379</v>
      </c>
      <c r="E456" s="24">
        <v>5</v>
      </c>
      <c r="F456" s="28"/>
    </row>
    <row r="457" spans="1:6" s="1" customFormat="1" x14ac:dyDescent="0.25">
      <c r="A457" s="27">
        <v>2473430533</v>
      </c>
      <c r="B457" s="20" t="str">
        <f t="shared" si="7"/>
        <v>24734305336</v>
      </c>
      <c r="C457" s="28" t="s">
        <v>378</v>
      </c>
      <c r="D457" s="29" t="s">
        <v>379</v>
      </c>
      <c r="E457" s="24">
        <v>6</v>
      </c>
      <c r="F457" s="28"/>
    </row>
    <row r="458" spans="1:6" s="1" customFormat="1" x14ac:dyDescent="0.25">
      <c r="A458" s="27">
        <v>2473440333</v>
      </c>
      <c r="B458" s="20" t="str">
        <f t="shared" si="7"/>
        <v>24734403331</v>
      </c>
      <c r="C458" s="28" t="s">
        <v>437</v>
      </c>
      <c r="D458" s="29" t="s">
        <v>438</v>
      </c>
      <c r="E458" s="24">
        <v>1</v>
      </c>
      <c r="F458" s="28" t="s">
        <v>439</v>
      </c>
    </row>
    <row r="459" spans="1:6" s="1" customFormat="1" ht="30" x14ac:dyDescent="0.25">
      <c r="A459" s="27">
        <v>2473440333</v>
      </c>
      <c r="B459" s="20" t="str">
        <f t="shared" si="7"/>
        <v>24734403332</v>
      </c>
      <c r="C459" s="28" t="s">
        <v>437</v>
      </c>
      <c r="D459" s="29" t="s">
        <v>438</v>
      </c>
      <c r="E459" s="24">
        <v>2</v>
      </c>
      <c r="F459" s="28" t="s">
        <v>440</v>
      </c>
    </row>
    <row r="460" spans="1:6" s="1" customFormat="1" x14ac:dyDescent="0.25">
      <c r="A460" s="27">
        <v>2473440333</v>
      </c>
      <c r="B460" s="20" t="str">
        <f t="shared" si="7"/>
        <v>24734403333</v>
      </c>
      <c r="C460" s="28" t="s">
        <v>437</v>
      </c>
      <c r="D460" s="29" t="s">
        <v>438</v>
      </c>
      <c r="E460" s="24">
        <v>3</v>
      </c>
      <c r="F460" s="28" t="s">
        <v>441</v>
      </c>
    </row>
    <row r="461" spans="1:6" s="1" customFormat="1" x14ac:dyDescent="0.25">
      <c r="A461" s="27">
        <v>2473440333</v>
      </c>
      <c r="B461" s="20" t="str">
        <f t="shared" si="7"/>
        <v>24734403334</v>
      </c>
      <c r="C461" s="28" t="s">
        <v>437</v>
      </c>
      <c r="D461" s="29" t="s">
        <v>438</v>
      </c>
      <c r="E461" s="24">
        <v>4</v>
      </c>
      <c r="F461" s="28" t="s">
        <v>442</v>
      </c>
    </row>
    <row r="462" spans="1:6" s="1" customFormat="1" x14ac:dyDescent="0.25">
      <c r="A462" s="27">
        <v>2473440333</v>
      </c>
      <c r="B462" s="20" t="str">
        <f t="shared" si="7"/>
        <v>24734403335</v>
      </c>
      <c r="C462" s="28" t="s">
        <v>437</v>
      </c>
      <c r="D462" s="29" t="s">
        <v>438</v>
      </c>
      <c r="E462" s="24">
        <v>5</v>
      </c>
      <c r="F462" s="28" t="s">
        <v>443</v>
      </c>
    </row>
    <row r="463" spans="1:6" s="1" customFormat="1" x14ac:dyDescent="0.25">
      <c r="A463" s="27">
        <v>2473440333</v>
      </c>
      <c r="B463" s="20" t="str">
        <f t="shared" si="7"/>
        <v>24734403336</v>
      </c>
      <c r="C463" s="28" t="s">
        <v>437</v>
      </c>
      <c r="D463" s="29" t="s">
        <v>438</v>
      </c>
      <c r="E463" s="24">
        <v>6</v>
      </c>
      <c r="F463" s="28" t="s">
        <v>389</v>
      </c>
    </row>
    <row r="464" spans="1:6" s="1" customFormat="1" x14ac:dyDescent="0.25">
      <c r="A464" s="27">
        <v>2762100133</v>
      </c>
      <c r="B464" s="20" t="str">
        <f t="shared" si="7"/>
        <v>27621001331</v>
      </c>
      <c r="C464" s="21" t="s">
        <v>390</v>
      </c>
      <c r="D464" s="22" t="s">
        <v>391</v>
      </c>
      <c r="E464" s="22">
        <v>1</v>
      </c>
      <c r="F464" s="21"/>
    </row>
    <row r="465" spans="1:6" s="1" customFormat="1" x14ac:dyDescent="0.25">
      <c r="A465" s="27">
        <v>2762100133</v>
      </c>
      <c r="B465" s="20" t="str">
        <f t="shared" si="7"/>
        <v>27621001332</v>
      </c>
      <c r="C465" s="21" t="s">
        <v>390</v>
      </c>
      <c r="D465" s="22" t="s">
        <v>391</v>
      </c>
      <c r="E465" s="22">
        <v>2</v>
      </c>
      <c r="F465" s="21"/>
    </row>
    <row r="466" spans="1:6" s="1" customFormat="1" x14ac:dyDescent="0.25">
      <c r="A466" s="27">
        <v>2762100133</v>
      </c>
      <c r="B466" s="20" t="str">
        <f t="shared" si="7"/>
        <v>27621001333</v>
      </c>
      <c r="C466" s="21" t="s">
        <v>390</v>
      </c>
      <c r="D466" s="22" t="s">
        <v>391</v>
      </c>
      <c r="E466" s="22">
        <v>3</v>
      </c>
      <c r="F466" s="21"/>
    </row>
    <row r="467" spans="1:6" s="1" customFormat="1" x14ac:dyDescent="0.25">
      <c r="A467" s="27">
        <v>2762100133</v>
      </c>
      <c r="B467" s="20" t="str">
        <f t="shared" si="7"/>
        <v>27621001334</v>
      </c>
      <c r="C467" s="21" t="s">
        <v>390</v>
      </c>
      <c r="D467" s="22" t="s">
        <v>391</v>
      </c>
      <c r="E467" s="22">
        <v>4</v>
      </c>
      <c r="F467" s="21"/>
    </row>
    <row r="468" spans="1:6" s="1" customFormat="1" x14ac:dyDescent="0.25">
      <c r="A468" s="27">
        <v>2762100133</v>
      </c>
      <c r="B468" s="20" t="str">
        <f t="shared" si="7"/>
        <v>27621001335</v>
      </c>
      <c r="C468" s="21" t="s">
        <v>390</v>
      </c>
      <c r="D468" s="22" t="s">
        <v>391</v>
      </c>
      <c r="E468" s="22">
        <v>5</v>
      </c>
      <c r="F468" s="21"/>
    </row>
    <row r="469" spans="1:6" s="1" customFormat="1" x14ac:dyDescent="0.25">
      <c r="A469" s="27">
        <v>2762100133</v>
      </c>
      <c r="B469" s="20" t="str">
        <f t="shared" si="7"/>
        <v>27621001336</v>
      </c>
      <c r="C469" s="21" t="s">
        <v>390</v>
      </c>
      <c r="D469" s="22" t="s">
        <v>391</v>
      </c>
      <c r="E469" s="22">
        <v>6</v>
      </c>
      <c r="F469" s="21"/>
    </row>
    <row r="470" spans="1:6" s="1" customFormat="1" ht="30" x14ac:dyDescent="0.25">
      <c r="A470" s="27">
        <v>2762110833</v>
      </c>
      <c r="B470" s="20" t="str">
        <f t="shared" si="7"/>
        <v>27621108331</v>
      </c>
      <c r="C470" s="30" t="s">
        <v>513</v>
      </c>
      <c r="D470" s="29" t="s">
        <v>514</v>
      </c>
      <c r="E470" s="24">
        <v>1</v>
      </c>
      <c r="F470" s="30"/>
    </row>
    <row r="471" spans="1:6" s="1" customFormat="1" ht="30" x14ac:dyDescent="0.25">
      <c r="A471" s="27">
        <v>2762110833</v>
      </c>
      <c r="B471" s="20" t="str">
        <f t="shared" si="7"/>
        <v>27621108332</v>
      </c>
      <c r="C471" s="30" t="s">
        <v>513</v>
      </c>
      <c r="D471" s="29" t="s">
        <v>514</v>
      </c>
      <c r="E471" s="24">
        <v>2</v>
      </c>
      <c r="F471" s="30"/>
    </row>
    <row r="472" spans="1:6" s="1" customFormat="1" ht="30" x14ac:dyDescent="0.25">
      <c r="A472" s="27">
        <v>2762110833</v>
      </c>
      <c r="B472" s="20" t="str">
        <f t="shared" si="7"/>
        <v>27621108333</v>
      </c>
      <c r="C472" s="30" t="s">
        <v>513</v>
      </c>
      <c r="D472" s="29" t="s">
        <v>514</v>
      </c>
      <c r="E472" s="24">
        <v>3</v>
      </c>
      <c r="F472" s="30"/>
    </row>
    <row r="473" spans="1:6" s="1" customFormat="1" ht="30" x14ac:dyDescent="0.25">
      <c r="A473" s="27">
        <v>2762110833</v>
      </c>
      <c r="B473" s="20" t="str">
        <f t="shared" si="7"/>
        <v>27621108334</v>
      </c>
      <c r="C473" s="30" t="s">
        <v>513</v>
      </c>
      <c r="D473" s="29" t="s">
        <v>514</v>
      </c>
      <c r="E473" s="24">
        <v>4</v>
      </c>
      <c r="F473" s="30"/>
    </row>
    <row r="474" spans="1:6" s="1" customFormat="1" ht="30" x14ac:dyDescent="0.25">
      <c r="A474" s="27">
        <v>2762110833</v>
      </c>
      <c r="B474" s="20" t="str">
        <f t="shared" si="7"/>
        <v>27621108335</v>
      </c>
      <c r="C474" s="30" t="s">
        <v>513</v>
      </c>
      <c r="D474" s="29" t="s">
        <v>514</v>
      </c>
      <c r="E474" s="24">
        <v>5</v>
      </c>
      <c r="F474" s="30"/>
    </row>
    <row r="475" spans="1:6" s="1" customFormat="1" ht="30" x14ac:dyDescent="0.25">
      <c r="A475" s="27">
        <v>2762110833</v>
      </c>
      <c r="B475" s="20" t="str">
        <f t="shared" si="7"/>
        <v>27621108336</v>
      </c>
      <c r="C475" s="30" t="s">
        <v>513</v>
      </c>
      <c r="D475" s="29" t="s">
        <v>514</v>
      </c>
      <c r="E475" s="24">
        <v>6</v>
      </c>
      <c r="F475" s="30"/>
    </row>
    <row r="476" spans="1:6" s="1" customFormat="1" x14ac:dyDescent="0.25">
      <c r="A476" s="27">
        <v>2762111133</v>
      </c>
      <c r="B476" s="20" t="str">
        <f t="shared" si="7"/>
        <v>27621111331</v>
      </c>
      <c r="C476" s="30" t="s">
        <v>521</v>
      </c>
      <c r="D476" s="29" t="s">
        <v>522</v>
      </c>
      <c r="E476" s="24">
        <v>1</v>
      </c>
      <c r="F476" s="30"/>
    </row>
    <row r="477" spans="1:6" s="1" customFormat="1" x14ac:dyDescent="0.25">
      <c r="A477" s="27">
        <v>2762111133</v>
      </c>
      <c r="B477" s="20" t="str">
        <f t="shared" si="7"/>
        <v>27621111332</v>
      </c>
      <c r="C477" s="30" t="s">
        <v>521</v>
      </c>
      <c r="D477" s="29" t="s">
        <v>522</v>
      </c>
      <c r="E477" s="24">
        <v>2</v>
      </c>
      <c r="F477" s="30"/>
    </row>
    <row r="478" spans="1:6" s="1" customFormat="1" x14ac:dyDescent="0.25">
      <c r="A478" s="27">
        <v>2762111133</v>
      </c>
      <c r="B478" s="20" t="str">
        <f t="shared" si="7"/>
        <v>27621111333</v>
      </c>
      <c r="C478" s="30" t="s">
        <v>521</v>
      </c>
      <c r="D478" s="29" t="s">
        <v>522</v>
      </c>
      <c r="E478" s="24">
        <v>3</v>
      </c>
      <c r="F478" s="30"/>
    </row>
    <row r="479" spans="1:6" s="1" customFormat="1" x14ac:dyDescent="0.25">
      <c r="A479" s="27">
        <v>2762111133</v>
      </c>
      <c r="B479" s="20" t="str">
        <f t="shared" si="7"/>
        <v>27621111334</v>
      </c>
      <c r="C479" s="30" t="s">
        <v>521</v>
      </c>
      <c r="D479" s="29" t="s">
        <v>522</v>
      </c>
      <c r="E479" s="24">
        <v>4</v>
      </c>
      <c r="F479" s="30"/>
    </row>
    <row r="480" spans="1:6" s="1" customFormat="1" x14ac:dyDescent="0.25">
      <c r="A480" s="27">
        <v>2762111133</v>
      </c>
      <c r="B480" s="20" t="str">
        <f t="shared" si="7"/>
        <v>27621111335</v>
      </c>
      <c r="C480" s="30" t="s">
        <v>521</v>
      </c>
      <c r="D480" s="29" t="s">
        <v>522</v>
      </c>
      <c r="E480" s="24">
        <v>5</v>
      </c>
      <c r="F480" s="30"/>
    </row>
    <row r="481" spans="1:6" s="1" customFormat="1" x14ac:dyDescent="0.25">
      <c r="A481" s="27">
        <v>2762111133</v>
      </c>
      <c r="B481" s="20" t="str">
        <f t="shared" si="7"/>
        <v>27621111336</v>
      </c>
      <c r="C481" s="30" t="s">
        <v>521</v>
      </c>
      <c r="D481" s="29" t="s">
        <v>522</v>
      </c>
      <c r="E481" s="24">
        <v>6</v>
      </c>
      <c r="F481" s="30"/>
    </row>
    <row r="482" spans="1:6" s="1" customFormat="1" x14ac:dyDescent="0.25">
      <c r="A482" s="27">
        <v>2762120333</v>
      </c>
      <c r="B482" s="20" t="str">
        <f t="shared" si="7"/>
        <v>27621203331</v>
      </c>
      <c r="C482" s="30" t="s">
        <v>485</v>
      </c>
      <c r="D482" s="29" t="s">
        <v>486</v>
      </c>
      <c r="E482" s="24">
        <v>1</v>
      </c>
      <c r="F482" s="30"/>
    </row>
    <row r="483" spans="1:6" s="1" customFormat="1" x14ac:dyDescent="0.25">
      <c r="A483" s="27">
        <v>2762120333</v>
      </c>
      <c r="B483" s="20" t="str">
        <f t="shared" si="7"/>
        <v>27621203332</v>
      </c>
      <c r="C483" s="30" t="s">
        <v>485</v>
      </c>
      <c r="D483" s="29" t="s">
        <v>486</v>
      </c>
      <c r="E483" s="24">
        <v>2</v>
      </c>
      <c r="F483" s="30"/>
    </row>
    <row r="484" spans="1:6" s="1" customFormat="1" x14ac:dyDescent="0.25">
      <c r="A484" s="27">
        <v>2762120333</v>
      </c>
      <c r="B484" s="20" t="str">
        <f t="shared" si="7"/>
        <v>27621203333</v>
      </c>
      <c r="C484" s="30" t="s">
        <v>485</v>
      </c>
      <c r="D484" s="29" t="s">
        <v>486</v>
      </c>
      <c r="E484" s="24">
        <v>3</v>
      </c>
      <c r="F484" s="30"/>
    </row>
    <row r="485" spans="1:6" s="1" customFormat="1" x14ac:dyDescent="0.25">
      <c r="A485" s="27">
        <v>2762120333</v>
      </c>
      <c r="B485" s="20" t="str">
        <f t="shared" si="7"/>
        <v>27621203334</v>
      </c>
      <c r="C485" s="30" t="s">
        <v>485</v>
      </c>
      <c r="D485" s="29" t="s">
        <v>486</v>
      </c>
      <c r="E485" s="24">
        <v>4</v>
      </c>
      <c r="F485" s="30"/>
    </row>
    <row r="486" spans="1:6" s="1" customFormat="1" x14ac:dyDescent="0.25">
      <c r="A486" s="27">
        <v>2762120333</v>
      </c>
      <c r="B486" s="20" t="str">
        <f t="shared" si="7"/>
        <v>27621203335</v>
      </c>
      <c r="C486" s="30" t="s">
        <v>485</v>
      </c>
      <c r="D486" s="29" t="s">
        <v>486</v>
      </c>
      <c r="E486" s="24">
        <v>5</v>
      </c>
      <c r="F486" s="30"/>
    </row>
    <row r="487" spans="1:6" s="1" customFormat="1" x14ac:dyDescent="0.25">
      <c r="A487" s="27">
        <v>2762120333</v>
      </c>
      <c r="B487" s="20" t="str">
        <f t="shared" si="7"/>
        <v>27621203336</v>
      </c>
      <c r="C487" s="30" t="s">
        <v>485</v>
      </c>
      <c r="D487" s="29" t="s">
        <v>486</v>
      </c>
      <c r="E487" s="24">
        <v>6</v>
      </c>
      <c r="F487" s="30"/>
    </row>
    <row r="488" spans="1:6" s="1" customFormat="1" ht="30" x14ac:dyDescent="0.25">
      <c r="A488" s="27">
        <v>2762120733</v>
      </c>
      <c r="B488" s="20" t="str">
        <f t="shared" si="7"/>
        <v>27621207331</v>
      </c>
      <c r="C488" s="31" t="s">
        <v>515</v>
      </c>
      <c r="D488" s="22" t="s">
        <v>516</v>
      </c>
      <c r="E488" s="22">
        <v>1</v>
      </c>
      <c r="F488" s="31"/>
    </row>
    <row r="489" spans="1:6" s="1" customFormat="1" ht="30" x14ac:dyDescent="0.25">
      <c r="A489" s="27">
        <v>2762120733</v>
      </c>
      <c r="B489" s="20" t="str">
        <f t="shared" si="7"/>
        <v>27621207332</v>
      </c>
      <c r="C489" s="31" t="s">
        <v>515</v>
      </c>
      <c r="D489" s="22" t="s">
        <v>516</v>
      </c>
      <c r="E489" s="22">
        <v>2</v>
      </c>
      <c r="F489" s="31"/>
    </row>
    <row r="490" spans="1:6" s="1" customFormat="1" ht="30" x14ac:dyDescent="0.25">
      <c r="A490" s="27">
        <v>2762120733</v>
      </c>
      <c r="B490" s="20" t="str">
        <f t="shared" si="7"/>
        <v>27621207333</v>
      </c>
      <c r="C490" s="31" t="s">
        <v>515</v>
      </c>
      <c r="D490" s="22" t="s">
        <v>516</v>
      </c>
      <c r="E490" s="22">
        <v>3</v>
      </c>
      <c r="F490" s="31"/>
    </row>
    <row r="491" spans="1:6" s="1" customFormat="1" ht="30" x14ac:dyDescent="0.25">
      <c r="A491" s="27">
        <v>2762120733</v>
      </c>
      <c r="B491" s="20" t="str">
        <f t="shared" si="7"/>
        <v>27621207334</v>
      </c>
      <c r="C491" s="31" t="s">
        <v>515</v>
      </c>
      <c r="D491" s="22" t="s">
        <v>516</v>
      </c>
      <c r="E491" s="22">
        <v>4</v>
      </c>
      <c r="F491" s="31"/>
    </row>
    <row r="492" spans="1:6" s="1" customFormat="1" ht="30" x14ac:dyDescent="0.25">
      <c r="A492" s="27">
        <v>2762120733</v>
      </c>
      <c r="B492" s="20" t="str">
        <f t="shared" si="7"/>
        <v>27621207335</v>
      </c>
      <c r="C492" s="31" t="s">
        <v>515</v>
      </c>
      <c r="D492" s="22" t="s">
        <v>516</v>
      </c>
      <c r="E492" s="22">
        <v>5</v>
      </c>
      <c r="F492" s="31"/>
    </row>
    <row r="493" spans="1:6" s="1" customFormat="1" ht="30" x14ac:dyDescent="0.25">
      <c r="A493" s="27">
        <v>2762120733</v>
      </c>
      <c r="B493" s="20" t="str">
        <f t="shared" si="7"/>
        <v>27621207336</v>
      </c>
      <c r="C493" s="31" t="s">
        <v>515</v>
      </c>
      <c r="D493" s="22" t="s">
        <v>516</v>
      </c>
      <c r="E493" s="22">
        <v>6</v>
      </c>
      <c r="F493" s="31"/>
    </row>
    <row r="494" spans="1:6" s="1" customFormat="1" x14ac:dyDescent="0.25">
      <c r="A494" s="27">
        <v>2762121133</v>
      </c>
      <c r="B494" s="20" t="str">
        <f t="shared" si="7"/>
        <v>27621211331</v>
      </c>
      <c r="C494" s="31" t="s">
        <v>511</v>
      </c>
      <c r="D494" s="22" t="s">
        <v>512</v>
      </c>
      <c r="E494" s="22">
        <v>1</v>
      </c>
      <c r="F494" s="31"/>
    </row>
    <row r="495" spans="1:6" s="1" customFormat="1" x14ac:dyDescent="0.25">
      <c r="A495" s="27">
        <v>2762121133</v>
      </c>
      <c r="B495" s="20" t="str">
        <f t="shared" si="7"/>
        <v>27621211332</v>
      </c>
      <c r="C495" s="31" t="s">
        <v>511</v>
      </c>
      <c r="D495" s="22" t="s">
        <v>512</v>
      </c>
      <c r="E495" s="22">
        <v>2</v>
      </c>
      <c r="F495" s="31"/>
    </row>
    <row r="496" spans="1:6" s="1" customFormat="1" x14ac:dyDescent="0.25">
      <c r="A496" s="27">
        <v>2762121133</v>
      </c>
      <c r="B496" s="20" t="str">
        <f t="shared" si="7"/>
        <v>27621211333</v>
      </c>
      <c r="C496" s="31" t="s">
        <v>511</v>
      </c>
      <c r="D496" s="22" t="s">
        <v>512</v>
      </c>
      <c r="E496" s="22">
        <v>3</v>
      </c>
      <c r="F496" s="31"/>
    </row>
    <row r="497" spans="1:6" s="1" customFormat="1" x14ac:dyDescent="0.25">
      <c r="A497" s="27">
        <v>2762121133</v>
      </c>
      <c r="B497" s="20" t="str">
        <f t="shared" si="7"/>
        <v>27621211334</v>
      </c>
      <c r="C497" s="31" t="s">
        <v>511</v>
      </c>
      <c r="D497" s="22" t="s">
        <v>512</v>
      </c>
      <c r="E497" s="22">
        <v>4</v>
      </c>
      <c r="F497" s="31"/>
    </row>
    <row r="498" spans="1:6" s="1" customFormat="1" x14ac:dyDescent="0.25">
      <c r="A498" s="27">
        <v>2762121133</v>
      </c>
      <c r="B498" s="20" t="str">
        <f t="shared" si="7"/>
        <v>27621211335</v>
      </c>
      <c r="C498" s="31" t="s">
        <v>511</v>
      </c>
      <c r="D498" s="22" t="s">
        <v>512</v>
      </c>
      <c r="E498" s="22">
        <v>5</v>
      </c>
      <c r="F498" s="31"/>
    </row>
    <row r="499" spans="1:6" s="1" customFormat="1" x14ac:dyDescent="0.25">
      <c r="A499" s="27">
        <v>2762121133</v>
      </c>
      <c r="B499" s="20" t="str">
        <f t="shared" si="7"/>
        <v>27621211336</v>
      </c>
      <c r="C499" s="31" t="s">
        <v>511</v>
      </c>
      <c r="D499" s="22" t="s">
        <v>512</v>
      </c>
      <c r="E499" s="22">
        <v>6</v>
      </c>
      <c r="F499" s="31"/>
    </row>
    <row r="500" spans="1:6" s="1" customFormat="1" x14ac:dyDescent="0.25">
      <c r="A500" s="27">
        <v>2762130233</v>
      </c>
      <c r="B500" s="20" t="str">
        <f t="shared" si="7"/>
        <v>27621302331</v>
      </c>
      <c r="C500" s="31" t="s">
        <v>519</v>
      </c>
      <c r="D500" s="22" t="s">
        <v>520</v>
      </c>
      <c r="E500" s="22">
        <v>1</v>
      </c>
      <c r="F500" s="31"/>
    </row>
    <row r="501" spans="1:6" s="1" customFormat="1" x14ac:dyDescent="0.25">
      <c r="A501" s="27">
        <v>2762130233</v>
      </c>
      <c r="B501" s="20" t="str">
        <f t="shared" si="7"/>
        <v>27621302332</v>
      </c>
      <c r="C501" s="31" t="s">
        <v>519</v>
      </c>
      <c r="D501" s="22" t="s">
        <v>520</v>
      </c>
      <c r="E501" s="22">
        <v>2</v>
      </c>
      <c r="F501" s="31"/>
    </row>
    <row r="502" spans="1:6" s="1" customFormat="1" x14ac:dyDescent="0.25">
      <c r="A502" s="27">
        <v>2762130233</v>
      </c>
      <c r="B502" s="20" t="str">
        <f t="shared" si="7"/>
        <v>27621302333</v>
      </c>
      <c r="C502" s="31" t="s">
        <v>519</v>
      </c>
      <c r="D502" s="22" t="s">
        <v>520</v>
      </c>
      <c r="E502" s="22">
        <v>3</v>
      </c>
      <c r="F502" s="31"/>
    </row>
    <row r="503" spans="1:6" s="1" customFormat="1" x14ac:dyDescent="0.25">
      <c r="A503" s="27">
        <v>2762130233</v>
      </c>
      <c r="B503" s="20" t="str">
        <f t="shared" si="7"/>
        <v>27621302334</v>
      </c>
      <c r="C503" s="31" t="s">
        <v>519</v>
      </c>
      <c r="D503" s="22" t="s">
        <v>520</v>
      </c>
      <c r="E503" s="22">
        <v>4</v>
      </c>
      <c r="F503" s="31"/>
    </row>
    <row r="504" spans="1:6" s="1" customFormat="1" x14ac:dyDescent="0.25">
      <c r="A504" s="27">
        <v>2762130233</v>
      </c>
      <c r="B504" s="20" t="str">
        <f t="shared" si="7"/>
        <v>27621302335</v>
      </c>
      <c r="C504" s="31" t="s">
        <v>519</v>
      </c>
      <c r="D504" s="22" t="s">
        <v>520</v>
      </c>
      <c r="E504" s="22">
        <v>5</v>
      </c>
      <c r="F504" s="31"/>
    </row>
    <row r="505" spans="1:6" s="1" customFormat="1" x14ac:dyDescent="0.25">
      <c r="A505" s="27">
        <v>2762130233</v>
      </c>
      <c r="B505" s="20" t="str">
        <f t="shared" si="7"/>
        <v>27621302336</v>
      </c>
      <c r="C505" s="31" t="s">
        <v>519</v>
      </c>
      <c r="D505" s="22" t="s">
        <v>520</v>
      </c>
      <c r="E505" s="22">
        <v>6</v>
      </c>
      <c r="F505" s="31"/>
    </row>
    <row r="506" spans="1:6" s="1" customFormat="1" x14ac:dyDescent="0.25">
      <c r="A506" s="27">
        <v>2762130333</v>
      </c>
      <c r="B506" s="20" t="str">
        <f t="shared" si="7"/>
        <v>27621303331</v>
      </c>
      <c r="C506" s="30" t="s">
        <v>517</v>
      </c>
      <c r="D506" s="29" t="s">
        <v>518</v>
      </c>
      <c r="E506" s="24">
        <v>1</v>
      </c>
      <c r="F506" s="30"/>
    </row>
    <row r="507" spans="1:6" s="1" customFormat="1" x14ac:dyDescent="0.25">
      <c r="A507" s="27">
        <v>2762130333</v>
      </c>
      <c r="B507" s="20" t="str">
        <f t="shared" si="7"/>
        <v>27621303332</v>
      </c>
      <c r="C507" s="30" t="s">
        <v>517</v>
      </c>
      <c r="D507" s="29" t="s">
        <v>518</v>
      </c>
      <c r="E507" s="24">
        <v>2</v>
      </c>
      <c r="F507" s="30"/>
    </row>
    <row r="508" spans="1:6" s="1" customFormat="1" x14ac:dyDescent="0.25">
      <c r="A508" s="27">
        <v>2762130333</v>
      </c>
      <c r="B508" s="20" t="str">
        <f t="shared" si="7"/>
        <v>27621303333</v>
      </c>
      <c r="C508" s="30" t="s">
        <v>517</v>
      </c>
      <c r="D508" s="29" t="s">
        <v>518</v>
      </c>
      <c r="E508" s="24">
        <v>3</v>
      </c>
      <c r="F508" s="30"/>
    </row>
    <row r="509" spans="1:6" s="1" customFormat="1" x14ac:dyDescent="0.25">
      <c r="A509" s="27">
        <v>2762130333</v>
      </c>
      <c r="B509" s="20" t="str">
        <f t="shared" si="7"/>
        <v>27621303334</v>
      </c>
      <c r="C509" s="30" t="s">
        <v>517</v>
      </c>
      <c r="D509" s="29" t="s">
        <v>518</v>
      </c>
      <c r="E509" s="24">
        <v>4</v>
      </c>
      <c r="F509" s="30"/>
    </row>
    <row r="510" spans="1:6" s="1" customFormat="1" x14ac:dyDescent="0.25">
      <c r="A510" s="27">
        <v>2762130333</v>
      </c>
      <c r="B510" s="20" t="str">
        <f t="shared" si="7"/>
        <v>27621303335</v>
      </c>
      <c r="C510" s="30" t="s">
        <v>517</v>
      </c>
      <c r="D510" s="29" t="s">
        <v>518</v>
      </c>
      <c r="E510" s="24">
        <v>5</v>
      </c>
      <c r="F510" s="30"/>
    </row>
    <row r="511" spans="1:6" s="1" customFormat="1" x14ac:dyDescent="0.25">
      <c r="A511" s="27">
        <v>2762130333</v>
      </c>
      <c r="B511" s="20" t="str">
        <f t="shared" si="7"/>
        <v>27621303336</v>
      </c>
      <c r="C511" s="30" t="s">
        <v>517</v>
      </c>
      <c r="D511" s="29" t="s">
        <v>518</v>
      </c>
      <c r="E511" s="24">
        <v>6</v>
      </c>
      <c r="F511" s="30"/>
    </row>
    <row r="512" spans="1:6" s="1" customFormat="1" x14ac:dyDescent="0.25">
      <c r="A512" s="27">
        <v>2762140533</v>
      </c>
      <c r="B512" s="20" t="str">
        <f t="shared" si="7"/>
        <v>27621405331</v>
      </c>
      <c r="C512" s="30" t="s">
        <v>509</v>
      </c>
      <c r="D512" s="29" t="s">
        <v>510</v>
      </c>
      <c r="E512" s="24">
        <v>1</v>
      </c>
      <c r="F512" s="30"/>
    </row>
    <row r="513" spans="1:6" s="1" customFormat="1" x14ac:dyDescent="0.25">
      <c r="A513" s="27">
        <v>2762140533</v>
      </c>
      <c r="B513" s="20" t="str">
        <f t="shared" si="7"/>
        <v>27621405332</v>
      </c>
      <c r="C513" s="30" t="s">
        <v>509</v>
      </c>
      <c r="D513" s="29" t="s">
        <v>510</v>
      </c>
      <c r="E513" s="24">
        <v>2</v>
      </c>
      <c r="F513" s="30"/>
    </row>
    <row r="514" spans="1:6" s="1" customFormat="1" x14ac:dyDescent="0.25">
      <c r="A514" s="27">
        <v>2762140533</v>
      </c>
      <c r="B514" s="20" t="str">
        <f t="shared" ref="B514:B577" si="8">CONCATENATE(A514,E514)</f>
        <v>27621405333</v>
      </c>
      <c r="C514" s="30" t="s">
        <v>509</v>
      </c>
      <c r="D514" s="29" t="s">
        <v>510</v>
      </c>
      <c r="E514" s="24">
        <v>3</v>
      </c>
      <c r="F514" s="30"/>
    </row>
    <row r="515" spans="1:6" s="1" customFormat="1" x14ac:dyDescent="0.25">
      <c r="A515" s="27">
        <v>2762140533</v>
      </c>
      <c r="B515" s="20" t="str">
        <f t="shared" si="8"/>
        <v>27621405334</v>
      </c>
      <c r="C515" s="30" t="s">
        <v>509</v>
      </c>
      <c r="D515" s="29" t="s">
        <v>510</v>
      </c>
      <c r="E515" s="24">
        <v>4</v>
      </c>
      <c r="F515" s="30"/>
    </row>
    <row r="516" spans="1:6" s="1" customFormat="1" x14ac:dyDescent="0.25">
      <c r="A516" s="27">
        <v>2762140533</v>
      </c>
      <c r="B516" s="20" t="str">
        <f t="shared" si="8"/>
        <v>27621405335</v>
      </c>
      <c r="C516" s="30" t="s">
        <v>509</v>
      </c>
      <c r="D516" s="29" t="s">
        <v>510</v>
      </c>
      <c r="E516" s="24">
        <v>5</v>
      </c>
      <c r="F516" s="30"/>
    </row>
    <row r="517" spans="1:6" s="1" customFormat="1" x14ac:dyDescent="0.25">
      <c r="A517" s="27">
        <v>2762140533</v>
      </c>
      <c r="B517" s="20" t="str">
        <f t="shared" si="8"/>
        <v>27621405336</v>
      </c>
      <c r="C517" s="30" t="s">
        <v>509</v>
      </c>
      <c r="D517" s="29" t="s">
        <v>510</v>
      </c>
      <c r="E517" s="24">
        <v>6</v>
      </c>
      <c r="F517" s="30"/>
    </row>
    <row r="518" spans="1:6" s="1" customFormat="1" x14ac:dyDescent="0.25">
      <c r="A518" s="27">
        <v>2762140633</v>
      </c>
      <c r="B518" s="20" t="str">
        <f t="shared" si="8"/>
        <v>27621406331</v>
      </c>
      <c r="C518" s="31" t="s">
        <v>487</v>
      </c>
      <c r="D518" s="22" t="s">
        <v>488</v>
      </c>
      <c r="E518" s="22">
        <v>1</v>
      </c>
      <c r="F518" s="31"/>
    </row>
    <row r="519" spans="1:6" s="1" customFormat="1" x14ac:dyDescent="0.25">
      <c r="A519" s="27">
        <v>2762140633</v>
      </c>
      <c r="B519" s="20" t="str">
        <f t="shared" si="8"/>
        <v>27621406332</v>
      </c>
      <c r="C519" s="31" t="s">
        <v>487</v>
      </c>
      <c r="D519" s="22" t="s">
        <v>488</v>
      </c>
      <c r="E519" s="22">
        <v>2</v>
      </c>
      <c r="F519" s="31"/>
    </row>
    <row r="520" spans="1:6" s="1" customFormat="1" x14ac:dyDescent="0.25">
      <c r="A520" s="27">
        <v>2762140633</v>
      </c>
      <c r="B520" s="20" t="str">
        <f t="shared" si="8"/>
        <v>27621406333</v>
      </c>
      <c r="C520" s="31" t="s">
        <v>487</v>
      </c>
      <c r="D520" s="22" t="s">
        <v>488</v>
      </c>
      <c r="E520" s="22">
        <v>3</v>
      </c>
      <c r="F520" s="31"/>
    </row>
    <row r="521" spans="1:6" s="1" customFormat="1" x14ac:dyDescent="0.25">
      <c r="A521" s="27">
        <v>2762140633</v>
      </c>
      <c r="B521" s="20" t="str">
        <f t="shared" si="8"/>
        <v>27621406334</v>
      </c>
      <c r="C521" s="31" t="s">
        <v>487</v>
      </c>
      <c r="D521" s="22" t="s">
        <v>488</v>
      </c>
      <c r="E521" s="22">
        <v>4</v>
      </c>
      <c r="F521" s="31"/>
    </row>
    <row r="522" spans="1:6" s="1" customFormat="1" x14ac:dyDescent="0.25">
      <c r="A522" s="27">
        <v>2762140633</v>
      </c>
      <c r="B522" s="20" t="str">
        <f t="shared" si="8"/>
        <v>27621406335</v>
      </c>
      <c r="C522" s="31" t="s">
        <v>487</v>
      </c>
      <c r="D522" s="22" t="s">
        <v>488</v>
      </c>
      <c r="E522" s="22">
        <v>5</v>
      </c>
      <c r="F522" s="31"/>
    </row>
    <row r="523" spans="1:6" s="1" customFormat="1" x14ac:dyDescent="0.25">
      <c r="A523" s="27">
        <v>2762140633</v>
      </c>
      <c r="B523" s="20" t="str">
        <f t="shared" si="8"/>
        <v>27621406336</v>
      </c>
      <c r="C523" s="31" t="s">
        <v>487</v>
      </c>
      <c r="D523" s="22" t="s">
        <v>488</v>
      </c>
      <c r="E523" s="22">
        <v>6</v>
      </c>
      <c r="F523" s="31"/>
    </row>
    <row r="524" spans="1:6" s="1" customFormat="1" x14ac:dyDescent="0.25">
      <c r="A524" s="27">
        <v>2762210533</v>
      </c>
      <c r="B524" s="20" t="str">
        <f t="shared" si="8"/>
        <v>27622105331</v>
      </c>
      <c r="C524" s="28" t="s">
        <v>428</v>
      </c>
      <c r="D524" s="29" t="s">
        <v>429</v>
      </c>
      <c r="E524" s="24">
        <v>1</v>
      </c>
      <c r="F524" s="28"/>
    </row>
    <row r="525" spans="1:6" s="1" customFormat="1" x14ac:dyDescent="0.25">
      <c r="A525" s="27">
        <v>2762210533</v>
      </c>
      <c r="B525" s="20" t="str">
        <f t="shared" si="8"/>
        <v>27622105332</v>
      </c>
      <c r="C525" s="28" t="s">
        <v>428</v>
      </c>
      <c r="D525" s="29" t="s">
        <v>429</v>
      </c>
      <c r="E525" s="24">
        <v>2</v>
      </c>
      <c r="F525" s="28"/>
    </row>
    <row r="526" spans="1:6" s="1" customFormat="1" x14ac:dyDescent="0.25">
      <c r="A526" s="27">
        <v>2762210533</v>
      </c>
      <c r="B526" s="20" t="str">
        <f t="shared" si="8"/>
        <v>27622105333</v>
      </c>
      <c r="C526" s="28" t="s">
        <v>428</v>
      </c>
      <c r="D526" s="29" t="s">
        <v>429</v>
      </c>
      <c r="E526" s="24">
        <v>3</v>
      </c>
      <c r="F526" s="28"/>
    </row>
    <row r="527" spans="1:6" s="1" customFormat="1" x14ac:dyDescent="0.25">
      <c r="A527" s="27">
        <v>2762210533</v>
      </c>
      <c r="B527" s="20" t="str">
        <f t="shared" si="8"/>
        <v>27622105334</v>
      </c>
      <c r="C527" s="28" t="s">
        <v>428</v>
      </c>
      <c r="D527" s="29" t="s">
        <v>429</v>
      </c>
      <c r="E527" s="24">
        <v>4</v>
      </c>
      <c r="F527" s="28"/>
    </row>
    <row r="528" spans="1:6" s="1" customFormat="1" x14ac:dyDescent="0.25">
      <c r="A528" s="27">
        <v>2762210533</v>
      </c>
      <c r="B528" s="20" t="str">
        <f t="shared" si="8"/>
        <v>27622105335</v>
      </c>
      <c r="C528" s="28" t="s">
        <v>428</v>
      </c>
      <c r="D528" s="29" t="s">
        <v>429</v>
      </c>
      <c r="E528" s="24">
        <v>5</v>
      </c>
      <c r="F528" s="28"/>
    </row>
    <row r="529" spans="1:6" s="1" customFormat="1" x14ac:dyDescent="0.25">
      <c r="A529" s="27">
        <v>2762210533</v>
      </c>
      <c r="B529" s="20" t="str">
        <f t="shared" si="8"/>
        <v>27622105336</v>
      </c>
      <c r="C529" s="28" t="s">
        <v>428</v>
      </c>
      <c r="D529" s="29" t="s">
        <v>429</v>
      </c>
      <c r="E529" s="24">
        <v>6</v>
      </c>
      <c r="F529" s="28"/>
    </row>
    <row r="530" spans="1:6" s="1" customFormat="1" ht="30" x14ac:dyDescent="0.25">
      <c r="A530" s="27">
        <v>2762210733</v>
      </c>
      <c r="B530" s="20" t="str">
        <f t="shared" si="8"/>
        <v>27622107331</v>
      </c>
      <c r="C530" s="30" t="s">
        <v>489</v>
      </c>
      <c r="D530" s="29" t="s">
        <v>490</v>
      </c>
      <c r="E530" s="24">
        <v>1</v>
      </c>
      <c r="F530" s="30"/>
    </row>
    <row r="531" spans="1:6" s="1" customFormat="1" ht="30" x14ac:dyDescent="0.25">
      <c r="A531" s="27">
        <v>2762210733</v>
      </c>
      <c r="B531" s="20" t="str">
        <f t="shared" si="8"/>
        <v>27622107332</v>
      </c>
      <c r="C531" s="30" t="s">
        <v>489</v>
      </c>
      <c r="D531" s="29" t="s">
        <v>490</v>
      </c>
      <c r="E531" s="24">
        <v>2</v>
      </c>
      <c r="F531" s="30"/>
    </row>
    <row r="532" spans="1:6" s="1" customFormat="1" ht="30" x14ac:dyDescent="0.25">
      <c r="A532" s="27">
        <v>2762210733</v>
      </c>
      <c r="B532" s="20" t="str">
        <f t="shared" si="8"/>
        <v>27622107333</v>
      </c>
      <c r="C532" s="30" t="s">
        <v>489</v>
      </c>
      <c r="D532" s="29" t="s">
        <v>490</v>
      </c>
      <c r="E532" s="24">
        <v>3</v>
      </c>
      <c r="F532" s="30"/>
    </row>
    <row r="533" spans="1:6" s="1" customFormat="1" ht="30" x14ac:dyDescent="0.25">
      <c r="A533" s="27">
        <v>2762210733</v>
      </c>
      <c r="B533" s="20" t="str">
        <f t="shared" si="8"/>
        <v>27622107334</v>
      </c>
      <c r="C533" s="30" t="s">
        <v>489</v>
      </c>
      <c r="D533" s="29" t="s">
        <v>490</v>
      </c>
      <c r="E533" s="24">
        <v>4</v>
      </c>
      <c r="F533" s="30"/>
    </row>
    <row r="534" spans="1:6" s="1" customFormat="1" ht="30" x14ac:dyDescent="0.25">
      <c r="A534" s="27">
        <v>2762210733</v>
      </c>
      <c r="B534" s="20" t="str">
        <f t="shared" si="8"/>
        <v>27622107335</v>
      </c>
      <c r="C534" s="30" t="s">
        <v>489</v>
      </c>
      <c r="D534" s="29" t="s">
        <v>490</v>
      </c>
      <c r="E534" s="24">
        <v>5</v>
      </c>
      <c r="F534" s="30"/>
    </row>
    <row r="535" spans="1:6" s="1" customFormat="1" ht="30" x14ac:dyDescent="0.25">
      <c r="A535" s="27">
        <v>2762210733</v>
      </c>
      <c r="B535" s="20" t="str">
        <f t="shared" si="8"/>
        <v>27622107336</v>
      </c>
      <c r="C535" s="30" t="s">
        <v>489</v>
      </c>
      <c r="D535" s="29" t="s">
        <v>490</v>
      </c>
      <c r="E535" s="24">
        <v>6</v>
      </c>
      <c r="F535" s="30"/>
    </row>
    <row r="536" spans="1:6" s="1" customFormat="1" x14ac:dyDescent="0.25">
      <c r="A536" s="27">
        <v>2763300233</v>
      </c>
      <c r="B536" s="20" t="str">
        <f t="shared" si="8"/>
        <v>27633002331</v>
      </c>
      <c r="C536" s="21" t="s">
        <v>454</v>
      </c>
      <c r="D536" s="22" t="s">
        <v>455</v>
      </c>
      <c r="E536" s="22">
        <v>1</v>
      </c>
      <c r="F536" s="21"/>
    </row>
    <row r="537" spans="1:6" s="1" customFormat="1" x14ac:dyDescent="0.25">
      <c r="A537" s="27">
        <v>2763300233</v>
      </c>
      <c r="B537" s="20" t="str">
        <f t="shared" si="8"/>
        <v>27633002332</v>
      </c>
      <c r="C537" s="21" t="s">
        <v>454</v>
      </c>
      <c r="D537" s="22" t="s">
        <v>455</v>
      </c>
      <c r="E537" s="22">
        <v>2</v>
      </c>
      <c r="F537" s="21"/>
    </row>
    <row r="538" spans="1:6" s="1" customFormat="1" x14ac:dyDescent="0.25">
      <c r="A538" s="27">
        <v>2763300233</v>
      </c>
      <c r="B538" s="20" t="str">
        <f t="shared" si="8"/>
        <v>27633002333</v>
      </c>
      <c r="C538" s="21" t="s">
        <v>454</v>
      </c>
      <c r="D538" s="22" t="s">
        <v>455</v>
      </c>
      <c r="E538" s="22">
        <v>3</v>
      </c>
      <c r="F538" s="21"/>
    </row>
    <row r="539" spans="1:6" s="1" customFormat="1" x14ac:dyDescent="0.25">
      <c r="A539" s="27">
        <v>2763300233</v>
      </c>
      <c r="B539" s="20" t="str">
        <f t="shared" si="8"/>
        <v>27633002334</v>
      </c>
      <c r="C539" s="21" t="s">
        <v>454</v>
      </c>
      <c r="D539" s="22" t="s">
        <v>455</v>
      </c>
      <c r="E539" s="22">
        <v>4</v>
      </c>
      <c r="F539" s="21"/>
    </row>
    <row r="540" spans="1:6" s="1" customFormat="1" x14ac:dyDescent="0.25">
      <c r="A540" s="27">
        <v>2763300233</v>
      </c>
      <c r="B540" s="20" t="str">
        <f t="shared" si="8"/>
        <v>27633002335</v>
      </c>
      <c r="C540" s="21" t="s">
        <v>454</v>
      </c>
      <c r="D540" s="22" t="s">
        <v>455</v>
      </c>
      <c r="E540" s="22">
        <v>5</v>
      </c>
      <c r="F540" s="21"/>
    </row>
    <row r="541" spans="1:6" s="1" customFormat="1" x14ac:dyDescent="0.25">
      <c r="A541" s="27">
        <v>2763300233</v>
      </c>
      <c r="B541" s="20" t="str">
        <f t="shared" si="8"/>
        <v>27633002336</v>
      </c>
      <c r="C541" s="21" t="s">
        <v>454</v>
      </c>
      <c r="D541" s="22" t="s">
        <v>455</v>
      </c>
      <c r="E541" s="22">
        <v>6</v>
      </c>
      <c r="F541" s="21"/>
    </row>
    <row r="542" spans="1:6" s="1" customFormat="1" x14ac:dyDescent="0.25">
      <c r="C542" s="15"/>
      <c r="D542" s="16"/>
      <c r="E542" s="16"/>
      <c r="F542" s="15"/>
    </row>
  </sheetData>
  <autoFilter ref="A1:F541"/>
  <sortState ref="A2:F541">
    <sortCondition ref="B2:B5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PROFIL</vt:lpstr>
      <vt:lpstr>COMPETENCES VOLET 3</vt:lpstr>
      <vt:lpstr>LISTEBCP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DSI-31</cp:lastModifiedBy>
  <cp:lastPrinted>2017-03-03T10:55:41Z</cp:lastPrinted>
  <dcterms:created xsi:type="dcterms:W3CDTF">2016-12-04T17:48:17Z</dcterms:created>
  <dcterms:modified xsi:type="dcterms:W3CDTF">2018-01-11T18:04:15Z</dcterms:modified>
</cp:coreProperties>
</file>