
<file path=[Content_Types].xml><?xml version="1.0" encoding="utf-8"?>
<Types xmlns="http://schemas.openxmlformats.org/package/2006/content-types">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harts/chart18.xml" ContentType="application/vnd.openxmlformats-officedocument.drawingml.chart+xml"/>
  <Override PartName="/xl/charts/chart19.xml" ContentType="application/vnd.openxmlformats-officedocument.drawingml.chart+xml"/>
  <Override PartName="/xl/worksheets/sheet1.xml" ContentType="application/vnd.openxmlformats-officedocument.spreadsheetml.worksheet+xml"/>
  <Override PartName="/xl/charts/chart16.xml" ContentType="application/vnd.openxmlformats-officedocument.drawingml.chart+xml"/>
  <Override PartName="/xl/charts/chart17.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Default Extension="bin" ContentType="application/vnd.openxmlformats-officedocument.spreadsheetml.printerSettings"/>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charts/chart5.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autoCompressPictures="0" defaultThemeVersion="124226"/>
  <bookViews>
    <workbookView xWindow="-2940" yWindow="-195" windowWidth="14235" windowHeight="13740" tabRatio="788"/>
  </bookViews>
  <sheets>
    <sheet name="Identification E21" sheetId="1" r:id="rId1"/>
    <sheet name="Notation E21" sheetId="2" r:id="rId2"/>
    <sheet name="Ident E22" sheetId="6" r:id="rId3"/>
    <sheet name="Not E22" sheetId="8" r:id="rId4"/>
    <sheet name="Ident E31" sheetId="9" r:id="rId5"/>
    <sheet name="Not E31" sheetId="10" r:id="rId6"/>
    <sheet name="Ident E32" sheetId="11" r:id="rId7"/>
    <sheet name="Not E32" sheetId="12" r:id="rId8"/>
    <sheet name="Ident E33-A" sheetId="13" r:id="rId9"/>
    <sheet name="Not E33-A" sheetId="14" r:id="rId10"/>
    <sheet name="Ident E33-B" sheetId="15" r:id="rId11"/>
    <sheet name="Not E33-B" sheetId="16" r:id="rId12"/>
    <sheet name="Récap" sheetId="5" r:id="rId13"/>
    <sheet name="Feuil2" sheetId="7" r:id="rId14"/>
  </sheets>
  <definedNames>
    <definedName name="_xlnm.Print_Area" localSheetId="2">'Ident E22'!$A$1:$B$40</definedName>
    <definedName name="_xlnm.Print_Area" localSheetId="4">'Ident E31'!$A$1:$B$40</definedName>
    <definedName name="_xlnm.Print_Area" localSheetId="6">'Ident E32'!$A$1:$B$40</definedName>
    <definedName name="_xlnm.Print_Area" localSheetId="8">'Ident E33-A'!$A$1:$B$40</definedName>
    <definedName name="_xlnm.Print_Area" localSheetId="10">'Ident E33-B'!$A$1:$B$40</definedName>
    <definedName name="_xlnm.Print_Area" localSheetId="0">'Identification E21'!$A$1:$B$40</definedName>
    <definedName name="_xlnm.Print_Area" localSheetId="3">'Not E22'!$A$1:$L$33</definedName>
    <definedName name="_xlnm.Print_Area" localSheetId="5">'Not E31'!$A$1:$L$30</definedName>
    <definedName name="_xlnm.Print_Area" localSheetId="7">'Not E32'!$A$1:$L$41</definedName>
    <definedName name="_xlnm.Print_Area" localSheetId="9">'Not E33-A'!$A$1:$L$38</definedName>
    <definedName name="_xlnm.Print_Area" localSheetId="11">'Not E33-B'!$A$1:$L$37</definedName>
    <definedName name="_xlnm.Print_Area" localSheetId="1">'Notation E21'!$A$1:$L$31</definedName>
  </definedNames>
  <calcPr calcId="124519"/>
  <extLst>
    <ext xmlns:mx="http://schemas.microsoft.com/office/mac/excel/2008/main" uri="{7523E5D3-25F3-A5E0-1632-64F254C22452}">
      <mx:ArchID Flags="2"/>
    </ext>
  </extLst>
</workbook>
</file>

<file path=xl/calcChain.xml><?xml version="1.0" encoding="utf-8"?>
<calcChain xmlns="http://schemas.openxmlformats.org/spreadsheetml/2006/main">
  <c r="C7" i="5"/>
  <c r="D5"/>
  <c r="C10"/>
  <c r="C9"/>
  <c r="C8"/>
  <c r="C6"/>
  <c r="C11"/>
  <c r="C12" s="1"/>
  <c r="C5"/>
  <c r="B5"/>
  <c r="B9" i="15"/>
  <c r="D2" i="16" s="1"/>
  <c r="B9" i="13"/>
  <c r="B9" i="11"/>
  <c r="D2" i="12" s="1"/>
  <c r="B9" i="9"/>
  <c r="B9" i="6"/>
  <c r="B8"/>
  <c r="B8" i="15"/>
  <c r="C2" i="16" s="1"/>
  <c r="B8" i="13"/>
  <c r="B8" i="11"/>
  <c r="B8" i="9"/>
  <c r="B7" i="15"/>
  <c r="B7" i="13"/>
  <c r="B7" i="11"/>
  <c r="B7" i="9"/>
  <c r="B7" i="6"/>
  <c r="B6" i="15"/>
  <c r="B6" i="13"/>
  <c r="B6" i="11"/>
  <c r="B6" i="9"/>
  <c r="B6" i="6"/>
  <c r="A1" i="16"/>
  <c r="D1"/>
  <c r="F1"/>
  <c r="O5"/>
  <c r="O6"/>
  <c r="O7"/>
  <c r="O8"/>
  <c r="I8" s="1"/>
  <c r="R8" s="1"/>
  <c r="O9"/>
  <c r="I9" s="1"/>
  <c r="R9" s="1"/>
  <c r="O10"/>
  <c r="O11"/>
  <c r="I11" s="1"/>
  <c r="R11" s="1"/>
  <c r="O12"/>
  <c r="I12" s="1"/>
  <c r="R12" s="1"/>
  <c r="O13"/>
  <c r="O14"/>
  <c r="O15"/>
  <c r="I15" s="1"/>
  <c r="R15" s="1"/>
  <c r="O16"/>
  <c r="I16" s="1"/>
  <c r="R16" s="1"/>
  <c r="O17"/>
  <c r="I17" s="1"/>
  <c r="R17" s="1"/>
  <c r="O18"/>
  <c r="O19"/>
  <c r="I19" s="1"/>
  <c r="R19" s="1"/>
  <c r="O20"/>
  <c r="I20" s="1"/>
  <c r="R20" s="1"/>
  <c r="O21"/>
  <c r="I21" s="1"/>
  <c r="R21" s="1"/>
  <c r="O22"/>
  <c r="I22" s="1"/>
  <c r="R22" s="1"/>
  <c r="N10"/>
  <c r="P10" s="1"/>
  <c r="N16"/>
  <c r="Q5"/>
  <c r="Q6"/>
  <c r="Q7"/>
  <c r="Q8"/>
  <c r="Q9"/>
  <c r="Q10"/>
  <c r="Q11"/>
  <c r="Q12"/>
  <c r="Q13"/>
  <c r="Q14"/>
  <c r="Q15"/>
  <c r="Q16"/>
  <c r="Q17"/>
  <c r="Q18"/>
  <c r="Q19"/>
  <c r="Q20"/>
  <c r="Q21"/>
  <c r="Q22"/>
  <c r="Q4"/>
  <c r="E23" s="1"/>
  <c r="I5"/>
  <c r="R5" s="1"/>
  <c r="N5"/>
  <c r="P5"/>
  <c r="I6"/>
  <c r="R6" s="1"/>
  <c r="N6"/>
  <c r="P6" s="1"/>
  <c r="I7"/>
  <c r="R7" s="1"/>
  <c r="N7"/>
  <c r="P7" s="1"/>
  <c r="N8"/>
  <c r="P8" s="1"/>
  <c r="N9"/>
  <c r="P9"/>
  <c r="I10"/>
  <c r="R10" s="1"/>
  <c r="N11"/>
  <c r="P11"/>
  <c r="N12"/>
  <c r="P12" s="1"/>
  <c r="I13"/>
  <c r="R13" s="1"/>
  <c r="N13"/>
  <c r="P13"/>
  <c r="I14"/>
  <c r="R14" s="1"/>
  <c r="N14"/>
  <c r="P14" s="1"/>
  <c r="N15"/>
  <c r="P15" s="1"/>
  <c r="P16"/>
  <c r="N17"/>
  <c r="P17" s="1"/>
  <c r="I18"/>
  <c r="R18" s="1"/>
  <c r="N18"/>
  <c r="P18"/>
  <c r="N19"/>
  <c r="P19" s="1"/>
  <c r="N20"/>
  <c r="P20"/>
  <c r="N21"/>
  <c r="P21" s="1"/>
  <c r="N22"/>
  <c r="P22"/>
  <c r="L23"/>
  <c r="G26"/>
  <c r="E37"/>
  <c r="A1" i="14"/>
  <c r="D1"/>
  <c r="F1"/>
  <c r="C2"/>
  <c r="D2"/>
  <c r="O5"/>
  <c r="O6"/>
  <c r="O7"/>
  <c r="O8"/>
  <c r="O9"/>
  <c r="O10"/>
  <c r="O11"/>
  <c r="O4"/>
  <c r="N4"/>
  <c r="Q5"/>
  <c r="Q6"/>
  <c r="Q7"/>
  <c r="Q8"/>
  <c r="Q9"/>
  <c r="Q10"/>
  <c r="Q11"/>
  <c r="Q4"/>
  <c r="I5"/>
  <c r="N5"/>
  <c r="P5"/>
  <c r="R5"/>
  <c r="I6"/>
  <c r="N6"/>
  <c r="P6"/>
  <c r="R6"/>
  <c r="I7"/>
  <c r="N7"/>
  <c r="P7"/>
  <c r="R7"/>
  <c r="I8"/>
  <c r="N8"/>
  <c r="P8"/>
  <c r="R8"/>
  <c r="I9"/>
  <c r="N9"/>
  <c r="P9"/>
  <c r="R9"/>
  <c r="I10"/>
  <c r="N10"/>
  <c r="P10"/>
  <c r="R10"/>
  <c r="I11"/>
  <c r="M11"/>
  <c r="N11"/>
  <c r="P11"/>
  <c r="R11"/>
  <c r="O13"/>
  <c r="O14"/>
  <c r="O15"/>
  <c r="O16"/>
  <c r="O17"/>
  <c r="O18"/>
  <c r="O19"/>
  <c r="O20"/>
  <c r="O21"/>
  <c r="O22"/>
  <c r="O23"/>
  <c r="O12"/>
  <c r="I12"/>
  <c r="N12"/>
  <c r="Q13"/>
  <c r="Q14"/>
  <c r="Q15"/>
  <c r="Q16"/>
  <c r="Q17"/>
  <c r="Q18"/>
  <c r="Q19"/>
  <c r="Q20"/>
  <c r="Q21"/>
  <c r="Q22"/>
  <c r="Q23"/>
  <c r="Q12"/>
  <c r="I13"/>
  <c r="N13"/>
  <c r="P13"/>
  <c r="R13"/>
  <c r="I14"/>
  <c r="N14"/>
  <c r="P14"/>
  <c r="R14"/>
  <c r="I15"/>
  <c r="N15"/>
  <c r="P15"/>
  <c r="R15"/>
  <c r="I16"/>
  <c r="N16"/>
  <c r="P16"/>
  <c r="R16"/>
  <c r="I17"/>
  <c r="N17"/>
  <c r="P17"/>
  <c r="R17"/>
  <c r="I18"/>
  <c r="N18"/>
  <c r="P18"/>
  <c r="R18"/>
  <c r="I19"/>
  <c r="N19"/>
  <c r="P19"/>
  <c r="R19"/>
  <c r="I20"/>
  <c r="N20"/>
  <c r="P20"/>
  <c r="R20"/>
  <c r="I21"/>
  <c r="N21"/>
  <c r="P21"/>
  <c r="R21"/>
  <c r="I22"/>
  <c r="N22"/>
  <c r="P22"/>
  <c r="R22"/>
  <c r="I23"/>
  <c r="N23"/>
  <c r="P23"/>
  <c r="R23"/>
  <c r="E24"/>
  <c r="M24"/>
  <c r="O24"/>
  <c r="R24"/>
  <c r="E25"/>
  <c r="E27"/>
  <c r="G27"/>
  <c r="C30"/>
  <c r="E38"/>
  <c r="A1" i="12"/>
  <c r="D1"/>
  <c r="F1"/>
  <c r="C2"/>
  <c r="O5"/>
  <c r="I5" s="1"/>
  <c r="R5" s="1"/>
  <c r="O6"/>
  <c r="O7"/>
  <c r="O8"/>
  <c r="O9"/>
  <c r="I9" s="1"/>
  <c r="R9" s="1"/>
  <c r="O10"/>
  <c r="O11"/>
  <c r="I11" s="1"/>
  <c r="R11" s="1"/>
  <c r="O12"/>
  <c r="I12" s="1"/>
  <c r="R12" s="1"/>
  <c r="O13"/>
  <c r="I13" s="1"/>
  <c r="R13" s="1"/>
  <c r="O14"/>
  <c r="O15"/>
  <c r="I15" s="1"/>
  <c r="R15" s="1"/>
  <c r="O16"/>
  <c r="I16" s="1"/>
  <c r="R16" s="1"/>
  <c r="Q5"/>
  <c r="Q6"/>
  <c r="Q7"/>
  <c r="Q8"/>
  <c r="Q9"/>
  <c r="Q10"/>
  <c r="Q11"/>
  <c r="Q12"/>
  <c r="Q13"/>
  <c r="Q14"/>
  <c r="Q15"/>
  <c r="Q16"/>
  <c r="Q4"/>
  <c r="N5"/>
  <c r="P5"/>
  <c r="I6"/>
  <c r="R6" s="1"/>
  <c r="N6"/>
  <c r="P6" s="1"/>
  <c r="N7"/>
  <c r="P7" s="1"/>
  <c r="I8"/>
  <c r="R8" s="1"/>
  <c r="N8"/>
  <c r="P8" s="1"/>
  <c r="N9"/>
  <c r="P9" s="1"/>
  <c r="I10"/>
  <c r="R10" s="1"/>
  <c r="N10"/>
  <c r="P10" s="1"/>
  <c r="N11"/>
  <c r="P11" s="1"/>
  <c r="N12"/>
  <c r="P12" s="1"/>
  <c r="N13"/>
  <c r="P13" s="1"/>
  <c r="I14"/>
  <c r="R14" s="1"/>
  <c r="N14"/>
  <c r="P14"/>
  <c r="N15"/>
  <c r="P15" s="1"/>
  <c r="M16"/>
  <c r="N16"/>
  <c r="P16" s="1"/>
  <c r="O18"/>
  <c r="O19"/>
  <c r="O20"/>
  <c r="I20" s="1"/>
  <c r="R20" s="1"/>
  <c r="O21"/>
  <c r="I21" s="1"/>
  <c r="R21" s="1"/>
  <c r="Q18"/>
  <c r="Q19"/>
  <c r="Q20"/>
  <c r="Q21"/>
  <c r="I18"/>
  <c r="R18" s="1"/>
  <c r="N18"/>
  <c r="P18" s="1"/>
  <c r="N19"/>
  <c r="P19" s="1"/>
  <c r="N20"/>
  <c r="P20"/>
  <c r="M21"/>
  <c r="N21"/>
  <c r="P21"/>
  <c r="O23"/>
  <c r="I23" s="1"/>
  <c r="R23" s="1"/>
  <c r="O24"/>
  <c r="O25"/>
  <c r="O26"/>
  <c r="O22" s="1"/>
  <c r="Q23"/>
  <c r="Q24"/>
  <c r="Q25"/>
  <c r="Q26"/>
  <c r="Q22"/>
  <c r="N23"/>
  <c r="P23"/>
  <c r="I24"/>
  <c r="R24" s="1"/>
  <c r="N24"/>
  <c r="P24" s="1"/>
  <c r="I25"/>
  <c r="R25" s="1"/>
  <c r="N25"/>
  <c r="P25" s="1"/>
  <c r="M26"/>
  <c r="N26"/>
  <c r="P26" s="1"/>
  <c r="L27"/>
  <c r="G30"/>
  <c r="E41"/>
  <c r="A1" i="10"/>
  <c r="D1"/>
  <c r="F1"/>
  <c r="C2"/>
  <c r="D2"/>
  <c r="O5"/>
  <c r="O6"/>
  <c r="O7"/>
  <c r="O4" s="1"/>
  <c r="O8"/>
  <c r="N5"/>
  <c r="N6"/>
  <c r="N7"/>
  <c r="N8"/>
  <c r="Q5"/>
  <c r="Q6"/>
  <c r="Q7"/>
  <c r="Q8"/>
  <c r="Q4"/>
  <c r="I5"/>
  <c r="R5" s="1"/>
  <c r="P5"/>
  <c r="I6"/>
  <c r="R6" s="1"/>
  <c r="P6"/>
  <c r="P7"/>
  <c r="I8"/>
  <c r="M8"/>
  <c r="P8"/>
  <c r="R8"/>
  <c r="O10"/>
  <c r="O9" s="1"/>
  <c r="O11"/>
  <c r="N10"/>
  <c r="P10" s="1"/>
  <c r="N11"/>
  <c r="P11" s="1"/>
  <c r="Q10"/>
  <c r="Q11"/>
  <c r="Q9"/>
  <c r="I11"/>
  <c r="R11" s="1"/>
  <c r="M11"/>
  <c r="O13"/>
  <c r="O12" s="1"/>
  <c r="O14"/>
  <c r="O15"/>
  <c r="N13"/>
  <c r="N14"/>
  <c r="N15"/>
  <c r="Q13"/>
  <c r="Q14"/>
  <c r="Q15"/>
  <c r="Q12"/>
  <c r="I13"/>
  <c r="R13" s="1"/>
  <c r="P13"/>
  <c r="I14"/>
  <c r="R14" s="1"/>
  <c r="P14"/>
  <c r="I15"/>
  <c r="R15" s="1"/>
  <c r="M15"/>
  <c r="P15"/>
  <c r="E16"/>
  <c r="L16"/>
  <c r="G19"/>
  <c r="E30"/>
  <c r="A1" i="8"/>
  <c r="D1"/>
  <c r="F1"/>
  <c r="C2"/>
  <c r="D2"/>
  <c r="O5"/>
  <c r="I5" s="1"/>
  <c r="R5" s="1"/>
  <c r="O6"/>
  <c r="I6" s="1"/>
  <c r="R6" s="1"/>
  <c r="O7"/>
  <c r="O8"/>
  <c r="N5"/>
  <c r="N6"/>
  <c r="P6" s="1"/>
  <c r="Q5"/>
  <c r="Q4" s="1"/>
  <c r="Q6"/>
  <c r="Q7"/>
  <c r="Q8"/>
  <c r="P5"/>
  <c r="I7"/>
  <c r="R7" s="1"/>
  <c r="N7"/>
  <c r="P7" s="1"/>
  <c r="I8"/>
  <c r="R8" s="1"/>
  <c r="M8"/>
  <c r="N8"/>
  <c r="P8" s="1"/>
  <c r="O10"/>
  <c r="O11"/>
  <c r="I11" s="1"/>
  <c r="R11" s="1"/>
  <c r="O12"/>
  <c r="I12" s="1"/>
  <c r="R12" s="1"/>
  <c r="O13"/>
  <c r="I13" s="1"/>
  <c r="R13" s="1"/>
  <c r="O14"/>
  <c r="I14" s="1"/>
  <c r="R14" s="1"/>
  <c r="O15"/>
  <c r="I15" s="1"/>
  <c r="R15" s="1"/>
  <c r="O16"/>
  <c r="I16" s="1"/>
  <c r="R16" s="1"/>
  <c r="O17"/>
  <c r="I17" s="1"/>
  <c r="R17" s="1"/>
  <c r="O18"/>
  <c r="I18" s="1"/>
  <c r="R18" s="1"/>
  <c r="N13"/>
  <c r="N15"/>
  <c r="N16"/>
  <c r="P16" s="1"/>
  <c r="Q10"/>
  <c r="Q11"/>
  <c r="Q12"/>
  <c r="Q13"/>
  <c r="Q14"/>
  <c r="Q15"/>
  <c r="Q16"/>
  <c r="Q17"/>
  <c r="Q18"/>
  <c r="I10"/>
  <c r="R10" s="1"/>
  <c r="N10"/>
  <c r="P10" s="1"/>
  <c r="N11"/>
  <c r="P11" s="1"/>
  <c r="N12"/>
  <c r="P12"/>
  <c r="P13"/>
  <c r="N14"/>
  <c r="P14"/>
  <c r="P15"/>
  <c r="N17"/>
  <c r="P17" s="1"/>
  <c r="N18"/>
  <c r="P18"/>
  <c r="L19"/>
  <c r="M19"/>
  <c r="G22"/>
  <c r="E33"/>
  <c r="O13" i="2"/>
  <c r="I13"/>
  <c r="O14"/>
  <c r="I14"/>
  <c r="O15"/>
  <c r="I15"/>
  <c r="O16"/>
  <c r="I16"/>
  <c r="O6"/>
  <c r="I6"/>
  <c r="O7"/>
  <c r="I7"/>
  <c r="O8"/>
  <c r="I8"/>
  <c r="O9"/>
  <c r="I9"/>
  <c r="O12"/>
  <c r="N6"/>
  <c r="N7"/>
  <c r="N8"/>
  <c r="N9"/>
  <c r="N10"/>
  <c r="O10"/>
  <c r="I10"/>
  <c r="R10"/>
  <c r="P6"/>
  <c r="P7"/>
  <c r="P8"/>
  <c r="P9"/>
  <c r="P10"/>
  <c r="Q6"/>
  <c r="Q7"/>
  <c r="Q8"/>
  <c r="Q9"/>
  <c r="Q10"/>
  <c r="Q5"/>
  <c r="R7"/>
  <c r="R8"/>
  <c r="R9"/>
  <c r="M16"/>
  <c r="M10"/>
  <c r="N16"/>
  <c r="P16"/>
  <c r="Q16"/>
  <c r="R15"/>
  <c r="R13"/>
  <c r="Q15"/>
  <c r="N15"/>
  <c r="P15"/>
  <c r="N13"/>
  <c r="P13"/>
  <c r="Q13"/>
  <c r="Q12"/>
  <c r="Q14"/>
  <c r="N12"/>
  <c r="P12"/>
  <c r="O5"/>
  <c r="I5"/>
  <c r="R5"/>
  <c r="R6"/>
  <c r="N5"/>
  <c r="F1"/>
  <c r="G20"/>
  <c r="N14"/>
  <c r="P14"/>
  <c r="D1"/>
  <c r="D2"/>
  <c r="C2"/>
  <c r="A1"/>
  <c r="E31"/>
  <c r="P5"/>
  <c r="Q11"/>
  <c r="Q4"/>
  <c r="O4"/>
  <c r="E17"/>
  <c r="N4"/>
  <c r="R14"/>
  <c r="O11"/>
  <c r="N11"/>
  <c r="O17"/>
  <c r="I12"/>
  <c r="R12"/>
  <c r="R17"/>
  <c r="C23"/>
  <c r="E20"/>
  <c r="E18"/>
  <c r="I11"/>
  <c r="Q17" i="12" l="1"/>
  <c r="E27" s="1"/>
  <c r="I12" i="10"/>
  <c r="N12"/>
  <c r="N9"/>
  <c r="I9"/>
  <c r="I10"/>
  <c r="R10" s="1"/>
  <c r="O16"/>
  <c r="N4"/>
  <c r="R16"/>
  <c r="I7"/>
  <c r="R7" s="1"/>
  <c r="Q9" i="8"/>
  <c r="E19" s="1"/>
  <c r="O9"/>
  <c r="I9" s="1"/>
  <c r="O4"/>
  <c r="N4" s="1"/>
  <c r="R19"/>
  <c r="C25" s="1"/>
  <c r="O4" i="16"/>
  <c r="I4" s="1"/>
  <c r="R23"/>
  <c r="C29" s="1"/>
  <c r="N22" i="12"/>
  <c r="I26"/>
  <c r="R26" s="1"/>
  <c r="I22"/>
  <c r="O17"/>
  <c r="N17" s="1"/>
  <c r="I19"/>
  <c r="R19" s="1"/>
  <c r="O4"/>
  <c r="N4" s="1"/>
  <c r="I7"/>
  <c r="R7" s="1"/>
  <c r="I17" l="1"/>
  <c r="C22" i="10"/>
  <c r="E19"/>
  <c r="E17"/>
  <c r="N9" i="8"/>
  <c r="E22"/>
  <c r="O19"/>
  <c r="N4" i="16"/>
  <c r="O23"/>
  <c r="E26"/>
  <c r="R27" i="12"/>
  <c r="C33" s="1"/>
  <c r="O27"/>
  <c r="E28" l="1"/>
  <c r="E30"/>
  <c r="E20" i="8"/>
  <c r="E24" i="16"/>
</calcChain>
</file>

<file path=xl/comments1.xml><?xml version="1.0" encoding="utf-8"?>
<comments xmlns="http://schemas.openxmlformats.org/spreadsheetml/2006/main">
  <authors>
    <author>PATRICK</author>
  </authors>
  <commentList>
    <comment ref="C5" authorId="0">
      <text>
        <r>
          <rPr>
            <b/>
            <sz val="12"/>
            <color indexed="10"/>
            <rFont val="Tahoma"/>
            <family val="2"/>
          </rPr>
          <t xml:space="preserve">
Respect total des règles de sécurité liées au site d’intervention.</t>
        </r>
      </text>
    </comment>
    <comment ref="C6" authorId="0">
      <text>
        <r>
          <rPr>
            <b/>
            <sz val="12"/>
            <color indexed="10"/>
            <rFont val="Tahoma"/>
            <family val="2"/>
          </rPr>
          <t>Les consignes propres à l’intervention sont repérées, comprises et appliquées.</t>
        </r>
      </text>
    </comment>
    <comment ref="C7" authorId="0">
      <text>
        <r>
          <rPr>
            <b/>
            <sz val="12"/>
            <color indexed="10"/>
            <rFont val="Tahoma"/>
            <family val="2"/>
          </rPr>
          <t xml:space="preserve">La zone d’intervention est repérée sur le plan de masse du site.
</t>
        </r>
      </text>
    </comment>
    <comment ref="C8" authorId="0">
      <text>
        <r>
          <rPr>
            <b/>
            <sz val="12"/>
            <color indexed="10"/>
            <rFont val="Tahoma"/>
            <family val="2"/>
          </rPr>
          <t>Montrer précisément sur le site les éléments défectueux à réhabiliter.</t>
        </r>
        <r>
          <rPr>
            <sz val="9"/>
            <color indexed="10"/>
            <rFont val="Tahoma"/>
            <family val="2"/>
          </rPr>
          <t xml:space="preserve">
</t>
        </r>
      </text>
    </comment>
    <comment ref="C9" authorId="0">
      <text>
        <r>
          <rPr>
            <b/>
            <sz val="12"/>
            <color indexed="10"/>
            <rFont val="Tahoma"/>
            <family val="2"/>
          </rPr>
          <t>Analyser les conditions d’intervention en fonction des matériels requis et en déduire la faisabilité de la réhabilitation.</t>
        </r>
        <r>
          <rPr>
            <sz val="9"/>
            <color indexed="81"/>
            <rFont val="Tahoma"/>
            <family val="2"/>
          </rPr>
          <t xml:space="preserve">
</t>
        </r>
      </text>
    </comment>
    <comment ref="C10" authorId="0">
      <text>
        <r>
          <rPr>
            <b/>
            <sz val="12"/>
            <color indexed="10"/>
            <rFont val="Tahoma"/>
            <family val="2"/>
          </rPr>
          <t>Le croquis à main levée est correct.</t>
        </r>
        <r>
          <rPr>
            <sz val="9"/>
            <color indexed="81"/>
            <rFont val="Tahoma"/>
            <family val="2"/>
          </rPr>
          <t xml:space="preserve">
</t>
        </r>
      </text>
    </comment>
    <comment ref="C11" authorId="0">
      <text>
        <r>
          <rPr>
            <b/>
            <sz val="12"/>
            <color indexed="10"/>
            <rFont val="Tahoma"/>
            <family val="2"/>
          </rPr>
          <t>Les informations nécessaires au remplacement de l’élément sont désignées en respectant le langage technique.</t>
        </r>
      </text>
    </comment>
    <comment ref="C12" authorId="0">
      <text>
        <r>
          <rPr>
            <b/>
            <sz val="12"/>
            <color indexed="10"/>
            <rFont val="Tahoma"/>
            <family val="2"/>
          </rPr>
          <t>Vérifier que les consignations sont effectuées, et avoir reçu l’ordre d’exécution par le chargé d’opération.</t>
        </r>
        <r>
          <rPr>
            <sz val="9"/>
            <color indexed="81"/>
            <rFont val="Tahoma"/>
            <family val="2"/>
          </rPr>
          <t xml:space="preserve">
</t>
        </r>
      </text>
    </comment>
    <comment ref="C13" authorId="0">
      <text>
        <r>
          <rPr>
            <b/>
            <sz val="12"/>
            <color indexed="10"/>
            <rFont val="Tahoma"/>
            <family val="2"/>
          </rPr>
          <t xml:space="preserve">L'aménagement et l'organisation  de la zone à réhabiliter sont corrects
</t>
        </r>
      </text>
    </comment>
    <comment ref="C14" authorId="0">
      <text>
        <r>
          <rPr>
            <b/>
            <sz val="12"/>
            <color indexed="10"/>
            <rFont val="Tahoma"/>
            <family val="2"/>
          </rPr>
          <t>L’ensemble des matériels et matière d’œuvre est acheminé sans oubli sur le site.</t>
        </r>
        <r>
          <rPr>
            <sz val="9"/>
            <color indexed="81"/>
            <rFont val="Tahoma"/>
            <family val="2"/>
          </rPr>
          <t xml:space="preserve">
</t>
        </r>
      </text>
    </comment>
    <comment ref="C15" authorId="0">
      <text>
        <r>
          <rPr>
            <b/>
            <sz val="12"/>
            <color indexed="10"/>
            <rFont val="Tahoma"/>
            <family val="2"/>
          </rPr>
          <t>L’installation des moyens de levage, découpage, soudage, respecte les règles de l’art.</t>
        </r>
        <r>
          <rPr>
            <sz val="9"/>
            <color indexed="81"/>
            <rFont val="Tahoma"/>
            <family val="2"/>
          </rPr>
          <t xml:space="preserve">
</t>
        </r>
      </text>
    </comment>
    <comment ref="C16" authorId="0">
      <text>
        <r>
          <rPr>
            <b/>
            <sz val="12"/>
            <color indexed="10"/>
            <rFont val="Tahoma"/>
            <family val="2"/>
          </rPr>
          <t>Le remplacement de l’élément, ou du sous ensemble est correct.</t>
        </r>
      </text>
    </comment>
    <comment ref="C17" authorId="0">
      <text>
        <r>
          <rPr>
            <b/>
            <sz val="12"/>
            <color indexed="10"/>
            <rFont val="Tahoma"/>
            <family val="2"/>
          </rPr>
          <t>Les règles d’hygiène, de sécurité et de protection de l’environnement sont appliquées pendant l’intervention.</t>
        </r>
        <r>
          <rPr>
            <sz val="9"/>
            <color indexed="81"/>
            <rFont val="Tahoma"/>
            <family val="2"/>
          </rPr>
          <t xml:space="preserve">
</t>
        </r>
      </text>
    </comment>
    <comment ref="C18" authorId="0">
      <text>
        <r>
          <rPr>
            <b/>
            <sz val="12"/>
            <color indexed="10"/>
            <rFont val="Tahoma"/>
            <family val="2"/>
          </rPr>
          <t>Le protocole de remise en service est respecté.</t>
        </r>
        <r>
          <rPr>
            <sz val="9"/>
            <color indexed="81"/>
            <rFont val="Tahoma"/>
            <family val="2"/>
          </rPr>
          <t xml:space="preserve">
</t>
        </r>
      </text>
    </comment>
    <comment ref="C19" authorId="0">
      <text>
        <r>
          <rPr>
            <b/>
            <sz val="12"/>
            <color indexed="10"/>
            <rFont val="Tahoma"/>
            <family val="2"/>
          </rPr>
          <t>Les essais sont réalisés et validés</t>
        </r>
        <r>
          <rPr>
            <sz val="9"/>
            <color indexed="81"/>
            <rFont val="Tahoma"/>
            <family val="2"/>
          </rPr>
          <t xml:space="preserve">
</t>
        </r>
      </text>
    </comment>
    <comment ref="C20" authorId="0">
      <text>
        <r>
          <rPr>
            <b/>
            <sz val="12"/>
            <color indexed="10"/>
            <rFont val="Tahoma"/>
            <family val="2"/>
          </rPr>
          <t xml:space="preserve">Le repérage des éléments remplacés est réalisé en respectant la normalisation.
(Repérage couleur, pictogrammes, code, etc.)
</t>
        </r>
      </text>
    </comment>
    <comment ref="C21" authorId="0">
      <text>
        <r>
          <rPr>
            <b/>
            <sz val="12"/>
            <color indexed="10"/>
            <rFont val="Tahoma"/>
            <family val="2"/>
          </rPr>
          <t>L’aire d’intervention est dégagée et le matériel rangé.</t>
        </r>
        <r>
          <rPr>
            <sz val="9"/>
            <color indexed="81"/>
            <rFont val="Tahoma"/>
            <family val="2"/>
          </rPr>
          <t xml:space="preserve">
</t>
        </r>
      </text>
    </comment>
    <comment ref="C22" authorId="0">
      <text>
        <r>
          <rPr>
            <b/>
            <sz val="12"/>
            <color indexed="10"/>
            <rFont val="Tahoma"/>
            <family val="2"/>
          </rPr>
          <t>L’intervention est consignée dans le cahier de suivi de l’installation.</t>
        </r>
        <r>
          <rPr>
            <sz val="9"/>
            <color indexed="81"/>
            <rFont val="Tahoma"/>
            <family val="2"/>
          </rPr>
          <t xml:space="preserve">
</t>
        </r>
      </text>
    </comment>
  </commentList>
</comments>
</file>

<file path=xl/sharedStrings.xml><?xml version="1.0" encoding="utf-8"?>
<sst xmlns="http://schemas.openxmlformats.org/spreadsheetml/2006/main" count="456" uniqueCount="262">
  <si>
    <t>Établissement :</t>
  </si>
  <si>
    <t>Epreuve :</t>
  </si>
  <si>
    <t>Diplôme :</t>
  </si>
  <si>
    <t>Nom du candidat :</t>
  </si>
  <si>
    <t>Prénom du candidat :</t>
  </si>
  <si>
    <t>Date de l'évaluation :</t>
  </si>
  <si>
    <t xml:space="preserve">Session : </t>
  </si>
  <si>
    <t>Identifications</t>
  </si>
  <si>
    <t>/20</t>
  </si>
  <si>
    <t>Compétences évaluées</t>
  </si>
  <si>
    <t xml:space="preserve"> /20</t>
  </si>
  <si>
    <t>Appréciation globale</t>
  </si>
  <si>
    <t>Poids du critère</t>
  </si>
  <si>
    <t>Poids de la compétence</t>
  </si>
  <si>
    <t>Signatures</t>
  </si>
  <si>
    <t>Date</t>
  </si>
  <si>
    <t>non</t>
  </si>
  <si>
    <t>Taux pondéré de compétences et indicateurs évalués :</t>
  </si>
  <si>
    <t>Note sur 20 proposée au jury* :</t>
  </si>
  <si>
    <t>Note x coefficient :</t>
  </si>
  <si>
    <t></t>
  </si>
  <si>
    <t>Lieu de l'évaluation :</t>
  </si>
  <si>
    <t>Résultats obtenus</t>
  </si>
  <si>
    <t>Données fournies au candidat</t>
  </si>
  <si>
    <t>Noms des Evaluateurs</t>
  </si>
  <si>
    <t>Coefficient :</t>
  </si>
  <si>
    <t>* La note proposée, arrondie au demi point, est décidée par les évaluateurs à partir de la note brute qui peut être modulée de + 0 à + 1 point en fonction de la réactivité du candidat.</t>
  </si>
  <si>
    <t>Travail demandé au candidat</t>
  </si>
  <si>
    <t>Titre et description sommaire du projet</t>
  </si>
  <si>
    <r>
      <t xml:space="preserve">Indicateurs de performance                                                               </t>
    </r>
    <r>
      <rPr>
        <b/>
        <i/>
        <sz val="9"/>
        <rFont val="Arial"/>
        <family val="2"/>
      </rPr>
      <t xml:space="preserve"> </t>
    </r>
    <r>
      <rPr>
        <sz val="9"/>
        <rFont val="Arial"/>
        <family val="2"/>
      </rPr>
      <t>évaluation</t>
    </r>
  </si>
  <si>
    <t>á</t>
  </si>
  <si>
    <t>Note brute obtenue par calcul automatique (attention pas de valeur si taux pondéré &lt;50%) :</t>
  </si>
  <si>
    <r>
      <t>ATTENTION</t>
    </r>
    <r>
      <rPr>
        <i/>
        <sz val="10"/>
        <color indexed="10"/>
        <rFont val="Arial"/>
        <family val="2"/>
      </rPr>
      <t xml:space="preserve">, si le symbole </t>
    </r>
    <r>
      <rPr>
        <sz val="10"/>
        <color indexed="10"/>
        <rFont val="Arial"/>
        <family val="2"/>
      </rPr>
      <t>◄</t>
    </r>
    <r>
      <rPr>
        <i/>
        <sz val="10"/>
        <color indexed="10"/>
        <rFont val="Arial"/>
        <family val="2"/>
      </rPr>
      <t xml:space="preserve"> apparait dans cette colonne c'est qu'il y a plus d'une valeur donnée à l'indicateur, il faut alors choisir laquelle retenir</t>
    </r>
  </si>
  <si>
    <r>
      <t>Revue de projet</t>
    </r>
    <r>
      <rPr>
        <sz val="10"/>
        <color indexed="12"/>
        <rFont val="Arial"/>
        <family val="2"/>
      </rPr>
      <t xml:space="preserve"> : Indiquer 1 ou 2</t>
    </r>
  </si>
  <si>
    <t>Baccalauréat Professionnel Technicien en Chaudronnerie Industrielle</t>
  </si>
  <si>
    <t>S/Epreuve:</t>
  </si>
  <si>
    <t>C.1.  Identifier et interpréter les données de définition d’un ouvrage ou d’un matériel.</t>
  </si>
  <si>
    <t>Analyse et exploitation de données techniques</t>
  </si>
  <si>
    <t>C1.1</t>
  </si>
  <si>
    <t>Dessins de définition extraits.</t>
  </si>
  <si>
    <t>Exploiter le modèle numérique de définition d’un ouvrage ou d’un matériel.</t>
  </si>
  <si>
    <t>C1.2</t>
  </si>
  <si>
    <t>Identifier et localiser les sous-ensembles et les élé-ments d’un ouvrage.</t>
  </si>
  <si>
    <t>Différentes parties de l’ouvrage repérées en relation avec la nomenclature.</t>
  </si>
  <si>
    <t>C1.3</t>
  </si>
  <si>
    <t>Identifier et localiser les pièces ou les composants ou les accessoires.</t>
  </si>
  <si>
    <t xml:space="preserve"> Différentes parties de l’ouvrage repérées en relation avec la nomenclature.</t>
  </si>
  <si>
    <t>C1.4</t>
  </si>
  <si>
    <t>Expliciter le fonctionnement.</t>
  </si>
  <si>
    <t xml:space="preserve"> Fonctionnalités de l’ouvrage et des sous-ensembles connues.</t>
  </si>
  <si>
    <t>C1.5</t>
  </si>
  <si>
    <t>Caractériser les liaisons.</t>
  </si>
  <si>
    <t>Liaisons identifiées et leurs caractéristiques interprétées.</t>
  </si>
  <si>
    <t>C1.6</t>
  </si>
  <si>
    <t>Donner  la signification des indications fonctionnelles.</t>
  </si>
  <si>
    <t>Caractéristiques fonctionnelles (dimensionnelles et géométriques) repérées et interprétées.</t>
  </si>
  <si>
    <t>C.2. Vérifier les caractéristiques d’un ouvrage ou d’un matériel.</t>
  </si>
  <si>
    <t>C2.1</t>
  </si>
  <si>
    <t xml:space="preserve">Identifier les caractéristiques d’un ouvrage, d’un sous-ensemble, d’un élément, d’un outillage, contraintes 
</t>
  </si>
  <si>
    <t xml:space="preserve"> Nature des matériaux identifiée.</t>
  </si>
  <si>
    <t xml:space="preserve"> Contraintes réglementaires identifiées.</t>
  </si>
  <si>
    <t>C2.2</t>
  </si>
  <si>
    <t>Effectuer une recherche documentaire dans des bases de données.</t>
  </si>
  <si>
    <t xml:space="preserve"> Informations collectées pertinentes et obtenues dans les délais.</t>
  </si>
  <si>
    <t>C3.3</t>
  </si>
  <si>
    <t>Vérifier les caractéristiques d’un ouvrage, d’un sous-ensemble, d’un élément, d’un outillage.</t>
  </si>
  <si>
    <t>Sollicitations mécaniques identifiées et dimensionnements et/ou caractéris-tiques mécaniques (effort, résistance) validés.</t>
  </si>
  <si>
    <t>C3.4</t>
  </si>
  <si>
    <t>Proposer, si nécessaire, des améliorations construc-tives et représenter sous forme de schémas et/ou de croquis des solutions techniques.</t>
  </si>
  <si>
    <t xml:space="preserve"> Représentation cotée, à main levée, définissant les solutions en respectant les ordres de grandeur et les conditions fonctionnelles.</t>
  </si>
  <si>
    <t>E2 - Epreuve technique</t>
  </si>
  <si>
    <t>Compréhension des solutions constructives d’un ouvrage et vérification de ses caractéristiques au plan mécanique et fonctionnel.</t>
  </si>
  <si>
    <t>E22 Elaboration d'un processus de fabrication</t>
  </si>
  <si>
    <t>Détermination du processus de production d’un sous-ensemble.</t>
  </si>
  <si>
    <t>Simulation d’usinage réalisée et programme finalisé.</t>
  </si>
  <si>
    <r>
      <rPr>
        <sz val="7"/>
        <rFont val="Times New Roman"/>
        <family val="1"/>
      </rPr>
      <t xml:space="preserve"> </t>
    </r>
    <r>
      <rPr>
        <sz val="9"/>
        <rFont val="Arial"/>
        <family val="2"/>
      </rPr>
      <t>Moyen de production, outils et paramètres d’usinage déterminés</t>
    </r>
  </si>
  <si>
    <r>
      <rPr>
        <sz val="7"/>
        <rFont val="Times New Roman"/>
        <family val="1"/>
      </rPr>
      <t xml:space="preserve"> </t>
    </r>
    <r>
      <rPr>
        <sz val="9"/>
        <rFont val="Arial"/>
        <family val="2"/>
      </rPr>
      <t>Données numériques transférées.</t>
    </r>
  </si>
  <si>
    <t>Élaborer un programme avec un logiciel de F.A.O..</t>
  </si>
  <si>
    <t>C5.4</t>
  </si>
  <si>
    <t xml:space="preserve"> Développé obtenu contrôlé permettant la réalisation d’un élément conforme aux spécifications.</t>
  </si>
  <si>
    <t>Développé édité.</t>
  </si>
  <si>
    <t>Côtes à renseigner par logiciel déterminés (par calcul, par tracé).</t>
  </si>
  <si>
    <r>
      <rPr>
        <sz val="7"/>
        <rFont val="Times New Roman"/>
        <family val="1"/>
      </rPr>
      <t xml:space="preserve"> </t>
    </r>
    <r>
      <rPr>
        <sz val="9"/>
        <rFont val="Arial"/>
        <family val="2"/>
      </rPr>
      <t>Implantation des éléments sur tôle ou profilé optimisée.</t>
    </r>
  </si>
  <si>
    <t>Produire un développé avec une assistance numérique.</t>
  </si>
  <si>
    <t>C5.3</t>
  </si>
  <si>
    <t xml:space="preserve">Paramètres de fabrication déterminés </t>
  </si>
  <si>
    <r>
      <rPr>
        <sz val="10"/>
        <rFont val="Arial"/>
        <family val="2"/>
      </rPr>
      <t>Établir</t>
    </r>
    <r>
      <rPr>
        <b/>
        <sz val="10"/>
        <rFont val="Arial"/>
        <family val="2"/>
      </rPr>
      <t xml:space="preserve"> </t>
    </r>
    <r>
      <rPr>
        <sz val="10"/>
        <rFont val="Arial"/>
        <family val="2"/>
      </rPr>
      <t>les documents opératoires.</t>
    </r>
  </si>
  <si>
    <t>C5.2</t>
  </si>
  <si>
    <t>Opérations définies et correctement ordonnées.</t>
  </si>
  <si>
    <t>Élaborer la chronologie des opérations d’un élément.</t>
  </si>
  <si>
    <t>C5.1</t>
  </si>
  <si>
    <t>C.5.Établir les documents de fabrication d’un ou plusieurs éléments.</t>
  </si>
  <si>
    <t xml:space="preserve"> Ordre de montage des éléments, des pièces et des composants judicieux.</t>
  </si>
  <si>
    <t>Proposer le graphe de montage d’un sous-ensemble.</t>
  </si>
  <si>
    <t>C4.3</t>
  </si>
  <si>
    <t xml:space="preserve"> Ordonnancement des Phases pertinent.</t>
  </si>
  <si>
    <t>Établir la chronologie des phases de réalisation du sous-ensemble.</t>
  </si>
  <si>
    <t>C4.2</t>
  </si>
  <si>
    <t xml:space="preserve"> Moyens choisis en fonction des coûts estimés.</t>
  </si>
  <si>
    <t xml:space="preserve"> Phases de la fabrication définies en prenant en compte les limites de capabilité de la machine.</t>
  </si>
  <si>
    <t>Choisir les procédés et les moyens de fabrication en tenant compte des coûts de production.</t>
  </si>
  <si>
    <t>C4.1</t>
  </si>
  <si>
    <t>C.4.  Définir le processus de réalisation d’un sous-ensemble.</t>
  </si>
  <si>
    <t>Prestation orale s'appuyant sur un rapport d'activité, analyse des pratiques industrielles et proposition d'amélioration de certaines situations.</t>
  </si>
  <si>
    <t xml:space="preserve">Exploitation de la Période de Formation en Milieu Professionnel (Organisation de la production). </t>
  </si>
  <si>
    <t>E3 - Epreuve pratique prenant en compte la formation en milieu professionnel</t>
  </si>
  <si>
    <t xml:space="preserve"> E31 Suivi d’une production en entreprise.</t>
  </si>
  <si>
    <t xml:space="preserve"> Le candidat répond correctement aux différentes questions du jury</t>
  </si>
  <si>
    <t>Dialogue technique avec le jury</t>
  </si>
  <si>
    <t xml:space="preserve"> La présentation s’appuie sur un diaporama (Powerpoint) pertinent qui aide à la compréhension de l’exposé. Les propos sont clairs et relatent avec précision les différentes situations</t>
  </si>
  <si>
    <t>Présentation orale</t>
  </si>
  <si>
    <t>Le rapport est dactylographié et relié. Les règles  de la langue française sont respectées, la mise en page est agréable et professionnelle.</t>
  </si>
  <si>
    <t xml:space="preserve">Présentation écrite </t>
  </si>
  <si>
    <t xml:space="preserve">Propositions cohérentes et pertinentes par rapport aux données et aux contraintes. </t>
  </si>
  <si>
    <t>Proposer des axes d'amélioration</t>
  </si>
  <si>
    <t>C10.2</t>
  </si>
  <si>
    <t xml:space="preserve">Analyses cohérentes et pertinentes par rapport aux données et aux contraintes. </t>
  </si>
  <si>
    <t>Analyser un poste de fabrication en relation avec l'objectif proposé</t>
  </si>
  <si>
    <t>C10.1</t>
  </si>
  <si>
    <t>C.10. Émettre des propositions d’amélioration d’un poste de fabrication.</t>
  </si>
  <si>
    <t xml:space="preserve"> Intervenants extérieurs situés sur le planning.</t>
  </si>
  <si>
    <t>Identifier les différents intervenants pour exécuter les tâches.</t>
  </si>
  <si>
    <t>Priorités de fabrication respectées.</t>
  </si>
  <si>
    <t>Identifier les priorités de fabrication.</t>
  </si>
  <si>
    <t>Dates respectant les délais de fabrication.</t>
  </si>
  <si>
    <t>Situer sur le planning la chronologie et la durée des tâches.</t>
  </si>
  <si>
    <t>C3.2</t>
  </si>
  <si>
    <t>Intervention ou ensemble à fabriquer situé sur le planning.</t>
  </si>
  <si>
    <t>Identifier sur un planning l’intervention à réaliser et/ou les étapes de fabrication.</t>
  </si>
  <si>
    <t>C3.1</t>
  </si>
  <si>
    <t>C.3.  Interpréter un planning de fabrication.</t>
  </si>
  <si>
    <t>Fabrication en série d’un élément par une équipe.</t>
  </si>
  <si>
    <t xml:space="preserve"> E32 Lancement et conduite d’une production</t>
  </si>
  <si>
    <t>Informations consignées exploitables</t>
  </si>
  <si>
    <t>Consigner les évènements</t>
  </si>
  <si>
    <t>C12.3</t>
  </si>
  <si>
    <t>Activités tenant compte des nouvelles consignes de production.</t>
  </si>
  <si>
    <t>Valider l’activité d’un opérateur ou d’une équipe.</t>
  </si>
  <si>
    <t>C12.2</t>
  </si>
  <si>
    <t>Sécurité des personnes et des matériels assurée par le respect des consignes d’hygiène, de sécurité …</t>
  </si>
  <si>
    <t>Consignes communiquées pertinentes et adaptées à l’interlocuteur.</t>
  </si>
  <si>
    <t>Transmettre oralement ou par écrit des consignes et/ou des protocoles (modes d’organisation, réglages, sécurité…).</t>
  </si>
  <si>
    <t>C12.1</t>
  </si>
  <si>
    <t>C.12. Coordonner des activités d’une équipe</t>
  </si>
  <si>
    <t>Documents renseignés.</t>
  </si>
  <si>
    <t>Tenir à jour le dossier historique de maintenance de la machine.</t>
  </si>
  <si>
    <t>C11.3</t>
  </si>
  <si>
    <t>Dysfonctionnements signalés avec précision.</t>
  </si>
  <si>
    <t xml:space="preserve">Localiser les bruits anormaux, les vibrations...
Signaler les détériorations des éléments constituant le système de production.
Localiser les bruits anormaux, les vibrations.
Signaler les détériorations des éléments constituant le système de production.
</t>
  </si>
  <si>
    <t>C11.2</t>
  </si>
  <si>
    <t>Maintenance effectuée selon le calendrier.</t>
  </si>
  <si>
    <t>Consignes respectées.</t>
  </si>
  <si>
    <t>Contrôler les niveaux des fluides, les pressions.</t>
  </si>
  <si>
    <t>C11.1</t>
  </si>
  <si>
    <t>C.11. Assurer la maintenance de premier niveau des moyens matériels.</t>
  </si>
  <si>
    <t xml:space="preserve"> Production stabilisée et réalisée sous surveillance.</t>
  </si>
  <si>
    <t xml:space="preserve">Piloter la production et rendre compte de la qualité du travail </t>
  </si>
  <si>
    <t>C6.5</t>
  </si>
  <si>
    <t>Contrôle des spécifications dimensionnelles et géométriques de l’élément correct.</t>
  </si>
  <si>
    <t>Valider les réglages.</t>
  </si>
  <si>
    <t>C6.4</t>
  </si>
  <si>
    <t>Modifications si nécessaires</t>
  </si>
  <si>
    <t>Validation du processus.</t>
  </si>
  <si>
    <t>Respect des procédures.</t>
  </si>
  <si>
    <t>Conformité des réglages.</t>
  </si>
  <si>
    <t>Mettre en œuvre les moyens de production.</t>
  </si>
  <si>
    <t>C6.3</t>
  </si>
  <si>
    <t>Transfert des données numériques effectué sans erreur selon le protocole fourni.</t>
  </si>
  <si>
    <t xml:space="preserve"> Installation des outils et outillages réalisée dans le respect des procédures.</t>
  </si>
  <si>
    <t>Monter les outils et introduire les paramètres nécessaires aux réglages et au fonctionnement.</t>
  </si>
  <si>
    <t>C6.2</t>
  </si>
  <si>
    <t>Repérage des flux matières.</t>
  </si>
  <si>
    <t xml:space="preserve"> Mise en œuvre des moyens de manutention.</t>
  </si>
  <si>
    <t>Stockage des éléments (amont, aval).</t>
  </si>
  <si>
    <t xml:space="preserve"> Installation des moyens de protection  collectifs.</t>
  </si>
  <si>
    <t>Organiser et installer les postes de fabrication.</t>
  </si>
  <si>
    <t>C6.1</t>
  </si>
  <si>
    <t>C.6.  Configurer, régler et conduire les postes de fabrication d’un élément.</t>
  </si>
  <si>
    <t xml:space="preserve">Fabrication unitaire en autonomie d’un sous-ensemble. </t>
  </si>
  <si>
    <t>E33A Réalisation, fabrication, assemblage et réhabilitation</t>
  </si>
  <si>
    <t>Sécurité des personnes et des matériels assurée par le respect des consignes d’hygiène, de sécurité, et de protection de l’environnement.</t>
  </si>
  <si>
    <t>Montage et assemblage conformes aux résultats attendus</t>
  </si>
  <si>
    <t>Contrôles géométriques et dimensionnels effectués avec justesse</t>
  </si>
  <si>
    <t>Contrôler la conformité</t>
  </si>
  <si>
    <t>C8.4</t>
  </si>
  <si>
    <t>Délais respectés</t>
  </si>
  <si>
    <t>Modes opératoires et procédures d'assemblage suivis</t>
  </si>
  <si>
    <t>Assembler les éléments par un procédé (soudage,boulonnage,etc)</t>
  </si>
  <si>
    <t>C8.3</t>
  </si>
  <si>
    <t>Eléments et pièces montées en respectant l'ordre d'assemblage et maintenus en position</t>
  </si>
  <si>
    <t>Positionner les éléments ou les pièces.</t>
  </si>
  <si>
    <t>C8.2</t>
  </si>
  <si>
    <t>Equipements de protection individuels prévus</t>
  </si>
  <si>
    <t>L'emplacement du ou des moyens de soudage</t>
  </si>
  <si>
    <t>La mise en œuvre des moyens de manutention</t>
  </si>
  <si>
    <t>Le stockage des éléments (amont, aval)</t>
  </si>
  <si>
    <t>Installation des moyens de protections collectifs</t>
  </si>
  <si>
    <t>Installer l'aire d'assemblage</t>
  </si>
  <si>
    <t>C8.1</t>
  </si>
  <si>
    <t>C.8. Préparer et mettre en œuvre le montage et l'assemblage des éléments d'un ouvrage.</t>
  </si>
  <si>
    <t>Decision concernant la conformité du sous-ensemble adaptée</t>
  </si>
  <si>
    <t>Informations collectées sur la fiche de contrôle correctes</t>
  </si>
  <si>
    <t>Rendre compte sur la qualité du travail réalisé et des eventuels problèmes</t>
  </si>
  <si>
    <t>C7.3</t>
  </si>
  <si>
    <t>Qualité de la fabrication conforme au résultat attendu</t>
  </si>
  <si>
    <t>Contrôler et valider la conformité du sous ensemble</t>
  </si>
  <si>
    <t>C7.2</t>
  </si>
  <si>
    <t>Développés reproduits avec exactitudes sur tôle</t>
  </si>
  <si>
    <t>Procédures de mise en œuvre des moyens de fabrication respectées</t>
  </si>
  <si>
    <t>Réglages des postes de fabrications adaptés</t>
  </si>
  <si>
    <t>Réaliser les opérations de fabrication</t>
  </si>
  <si>
    <t>C7.1</t>
  </si>
  <si>
    <t>C.7.  Réaliser un sous-ensemble d’un ouvrage.</t>
  </si>
  <si>
    <t>Intervention sous la responsabilité d’un technicien de maintenance du site</t>
  </si>
  <si>
    <t xml:space="preserve">E33B Réalisation, fabrication, assemblage et réhabilitation
</t>
  </si>
  <si>
    <t xml:space="preserve"> Informations retranscrites exactes.</t>
  </si>
  <si>
    <t>Mettre à jour les documents de suivi de l’installation.</t>
  </si>
  <si>
    <t>C9.9</t>
  </si>
  <si>
    <t xml:space="preserve"> Aire d’intervention dégagée.</t>
  </si>
  <si>
    <t xml:space="preserve"> Installation remise à l’état initial.</t>
  </si>
  <si>
    <t>Assurer les opérations de finition.</t>
  </si>
  <si>
    <t>C9.8</t>
  </si>
  <si>
    <t>Essais réalisés.</t>
  </si>
  <si>
    <t xml:space="preserve"> Mode opératoire de la remise en service de l’installation appliqué.</t>
  </si>
  <si>
    <t>Participer à la remise en service de l’installation.</t>
  </si>
  <si>
    <t>C9.7</t>
  </si>
  <si>
    <t>Consignes d’hygiène, sécurité et protection de l’environnement suivies.</t>
  </si>
  <si>
    <t>Intervention pratiquée en adéquation avec le résultat attendu</t>
  </si>
  <si>
    <t>Remplacer avec ou sans adaptation l'élément ou le sous ensemble</t>
  </si>
  <si>
    <t>C9.6</t>
  </si>
  <si>
    <t>Approvisionnement de la matière d’œuvre et installation des moyens effectués.</t>
  </si>
  <si>
    <t>Acheminement des matériels réalisé sans oubli</t>
  </si>
  <si>
    <t>Aménagement et balisage de la zone d'accés et de travail réalisés</t>
  </si>
  <si>
    <t>Aménager la zone de travail.</t>
  </si>
  <si>
    <t>C9.5</t>
  </si>
  <si>
    <t>Consignes de sécurité liées à l’intervention mise en œuvre.</t>
  </si>
  <si>
    <t>Participer à la consignation de l’ouvrage.</t>
  </si>
  <si>
    <t>C9.4</t>
  </si>
  <si>
    <t xml:space="preserve"> Informations nécessaires (définition de l’élément) identifiées et relevées.</t>
  </si>
  <si>
    <t xml:space="preserve"> Croquis à main levé (forme de l’élément) respectant les ordres de grandeur.</t>
  </si>
  <si>
    <t>Etablir un croquis côté définissant un élément à partir derelevés en situation</t>
  </si>
  <si>
    <t>C9.3</t>
  </si>
  <si>
    <t>Estimation de la faisabilité (conditions d’intervention) clairement définie.</t>
  </si>
  <si>
    <t xml:space="preserve">Repérage du ou des éléments constitutifs de l'installation et de la partie à réhabilitée correct </t>
  </si>
  <si>
    <t>identifier le ou les éléments défectueux</t>
  </si>
  <si>
    <t>C9.2</t>
  </si>
  <si>
    <t>Zone de travail sur le site correctement localisée.</t>
  </si>
  <si>
    <t xml:space="preserve"> Consignes liées à l’intervention clairement identifiées.</t>
  </si>
  <si>
    <t xml:space="preserve"> Conditions de sécurité spécifiques au site identifiées et respectées.</t>
  </si>
  <si>
    <t>Identifier les conditions d’intervention.</t>
  </si>
  <si>
    <t>C9.1</t>
  </si>
  <si>
    <t>C.9 Préparer et réaliser la réhabilitation d'un ouvrage sur site</t>
  </si>
  <si>
    <t>Nom:</t>
  </si>
  <si>
    <t>E21</t>
  </si>
  <si>
    <t>E22</t>
  </si>
  <si>
    <t>E31</t>
  </si>
  <si>
    <t>E32</t>
  </si>
  <si>
    <t>E33-A</t>
  </si>
  <si>
    <t>E33-B</t>
  </si>
  <si>
    <t>Moyenne E33</t>
  </si>
  <si>
    <t>Prénom</t>
  </si>
  <si>
    <t>Session</t>
  </si>
</sst>
</file>

<file path=xl/styles.xml><?xml version="1.0" encoding="utf-8"?>
<styleSheet xmlns="http://schemas.openxmlformats.org/spreadsheetml/2006/main">
  <numFmts count="1">
    <numFmt numFmtId="164" formatCode="0.0"/>
  </numFmts>
  <fonts count="51">
    <font>
      <sz val="10"/>
      <name val="Arial"/>
    </font>
    <font>
      <sz val="9"/>
      <name val="Arial Narrow"/>
      <family val="2"/>
    </font>
    <font>
      <sz val="10"/>
      <name val="Arial"/>
      <family val="2"/>
    </font>
    <font>
      <b/>
      <sz val="10"/>
      <name val="Arial"/>
      <family val="2"/>
    </font>
    <font>
      <sz val="10"/>
      <color indexed="8"/>
      <name val="Arial"/>
      <family val="2"/>
    </font>
    <font>
      <i/>
      <sz val="10"/>
      <name val="Arial"/>
      <family val="2"/>
    </font>
    <font>
      <sz val="8"/>
      <name val="Arial"/>
      <family val="2"/>
    </font>
    <font>
      <b/>
      <i/>
      <sz val="10"/>
      <name val="Arial"/>
      <family val="2"/>
    </font>
    <font>
      <sz val="9"/>
      <name val="Arial"/>
      <family val="2"/>
    </font>
    <font>
      <sz val="10"/>
      <color indexed="10"/>
      <name val="Arial"/>
      <family val="2"/>
    </font>
    <font>
      <b/>
      <sz val="10"/>
      <color indexed="10"/>
      <name val="Arial"/>
      <family val="2"/>
    </font>
    <font>
      <sz val="9"/>
      <color indexed="10"/>
      <name val="Arial Narrow"/>
      <family val="2"/>
    </font>
    <font>
      <sz val="11"/>
      <name val="Arial"/>
      <family val="2"/>
    </font>
    <font>
      <sz val="10"/>
      <color indexed="12"/>
      <name val="Arial"/>
      <family val="2"/>
    </font>
    <font>
      <b/>
      <sz val="10"/>
      <color indexed="12"/>
      <name val="Arial"/>
      <family val="2"/>
    </font>
    <font>
      <b/>
      <sz val="10"/>
      <color indexed="10"/>
      <name val="Wingdings"/>
      <charset val="2"/>
    </font>
    <font>
      <sz val="8"/>
      <name val="Arial"/>
      <family val="2"/>
    </font>
    <font>
      <b/>
      <sz val="9"/>
      <name val="Arial"/>
      <family val="2"/>
    </font>
    <font>
      <b/>
      <i/>
      <sz val="9"/>
      <name val="Arial"/>
      <family val="2"/>
    </font>
    <font>
      <sz val="9"/>
      <name val="Arial"/>
      <family val="2"/>
    </font>
    <font>
      <sz val="9"/>
      <color indexed="12"/>
      <name val="Arial"/>
      <family val="2"/>
    </font>
    <font>
      <b/>
      <sz val="9"/>
      <color indexed="12"/>
      <name val="Arial"/>
      <family val="2"/>
    </font>
    <font>
      <sz val="9"/>
      <color indexed="10"/>
      <name val="Arial"/>
      <family val="2"/>
    </font>
    <font>
      <b/>
      <sz val="9"/>
      <color indexed="10"/>
      <name val="Arial"/>
      <family val="2"/>
    </font>
    <font>
      <b/>
      <sz val="9"/>
      <color indexed="10"/>
      <name val="Wingdings"/>
      <charset val="2"/>
    </font>
    <font>
      <sz val="9"/>
      <color indexed="12"/>
      <name val="Wingdings"/>
      <charset val="2"/>
    </font>
    <font>
      <i/>
      <sz val="10"/>
      <color indexed="12"/>
      <name val="Arial"/>
      <family val="2"/>
    </font>
    <font>
      <sz val="10"/>
      <color indexed="9"/>
      <name val="Arial"/>
      <family val="2"/>
    </font>
    <font>
      <b/>
      <i/>
      <sz val="10"/>
      <color indexed="10"/>
      <name val="Arial"/>
      <family val="2"/>
    </font>
    <font>
      <i/>
      <sz val="10"/>
      <color indexed="10"/>
      <name val="Arial"/>
      <family val="2"/>
    </font>
    <font>
      <i/>
      <sz val="9"/>
      <name val="Arial"/>
      <family val="2"/>
    </font>
    <font>
      <sz val="7"/>
      <name val="Arial"/>
      <family val="2"/>
    </font>
    <font>
      <sz val="9"/>
      <name val="Times New Roman"/>
      <family val="1"/>
    </font>
    <font>
      <b/>
      <sz val="10"/>
      <color theme="0"/>
      <name val="Arial"/>
      <family val="2"/>
    </font>
    <font>
      <sz val="10"/>
      <color theme="0"/>
      <name val="Arial"/>
      <family val="2"/>
    </font>
    <font>
      <sz val="7"/>
      <color indexed="12"/>
      <name val="Arial"/>
      <family val="2"/>
    </font>
    <font>
      <sz val="12"/>
      <name val="Arial"/>
      <family val="2"/>
    </font>
    <font>
      <i/>
      <sz val="12"/>
      <name val="Arial"/>
      <family val="2"/>
    </font>
    <font>
      <sz val="7"/>
      <name val="Times New Roman"/>
      <family val="1"/>
    </font>
    <font>
      <i/>
      <sz val="9"/>
      <name val="Arial"/>
      <family val="2"/>
    </font>
    <font>
      <sz val="6"/>
      <name val="Arial"/>
      <family val="2"/>
    </font>
    <font>
      <b/>
      <sz val="10"/>
      <color indexed="9"/>
      <name val="Arial"/>
      <family val="2"/>
    </font>
    <font>
      <sz val="9"/>
      <color rgb="FFFF0000"/>
      <name val="Arial"/>
      <family val="2"/>
    </font>
    <font>
      <b/>
      <sz val="12"/>
      <color indexed="10"/>
      <name val="Tahoma"/>
      <family val="2"/>
    </font>
    <font>
      <sz val="9"/>
      <color indexed="81"/>
      <name val="Tahoma"/>
      <family val="2"/>
    </font>
    <font>
      <sz val="9"/>
      <color indexed="10"/>
      <name val="Tahoma"/>
      <family val="2"/>
    </font>
    <font>
      <sz val="18"/>
      <name val="Arial"/>
      <family val="2"/>
    </font>
    <font>
      <sz val="18"/>
      <color theme="3"/>
      <name val="Arial"/>
      <family val="2"/>
    </font>
    <font>
      <sz val="14"/>
      <color theme="3"/>
      <name val="Arial"/>
      <family val="2"/>
    </font>
    <font>
      <sz val="14"/>
      <name val="Arial"/>
      <family val="2"/>
    </font>
    <font>
      <b/>
      <sz val="14"/>
      <name val="Arial"/>
      <family val="2"/>
    </font>
  </fonts>
  <fills count="12">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theme="0"/>
        <bgColor indexed="64"/>
      </patternFill>
    </fill>
    <fill>
      <patternFill patternType="solid">
        <fgColor rgb="FFE87883"/>
        <bgColor indexed="64"/>
      </patternFill>
    </fill>
    <fill>
      <patternFill patternType="solid">
        <fgColor theme="7" tint="0.39997558519241921"/>
        <bgColor indexed="64"/>
      </patternFill>
    </fill>
    <fill>
      <patternFill patternType="solid">
        <fgColor theme="2" tint="-0.249977111117893"/>
        <bgColor indexed="64"/>
      </patternFill>
    </fill>
    <fill>
      <patternFill patternType="solid">
        <fgColor theme="1"/>
        <bgColor indexed="64"/>
      </patternFill>
    </fill>
    <fill>
      <patternFill patternType="solid">
        <fgColor rgb="FF92D050"/>
        <bgColor indexed="64"/>
      </patternFill>
    </fill>
    <fill>
      <patternFill patternType="solid">
        <fgColor theme="5" tint="0.39997558519241921"/>
        <bgColor indexed="64"/>
      </patternFill>
    </fill>
    <fill>
      <patternFill patternType="solid">
        <fgColor theme="8" tint="0.39997558519241921"/>
        <bgColor indexed="64"/>
      </patternFill>
    </fill>
  </fills>
  <borders count="82">
    <border>
      <left/>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double">
        <color auto="1"/>
      </left>
      <right style="thin">
        <color auto="1"/>
      </right>
      <top/>
      <bottom style="thin">
        <color auto="1"/>
      </bottom>
      <diagonal/>
    </border>
    <border>
      <left style="thin">
        <color auto="1"/>
      </left>
      <right style="double">
        <color auto="1"/>
      </right>
      <top style="thin">
        <color auto="1"/>
      </top>
      <bottom style="thin">
        <color auto="1"/>
      </bottom>
      <diagonal/>
    </border>
    <border>
      <left/>
      <right style="thin">
        <color auto="1"/>
      </right>
      <top style="thin">
        <color auto="1"/>
      </top>
      <bottom style="thin">
        <color auto="1"/>
      </bottom>
      <diagonal/>
    </border>
    <border>
      <left style="double">
        <color auto="1"/>
      </left>
      <right style="thin">
        <color auto="1"/>
      </right>
      <top style="thin">
        <color auto="1"/>
      </top>
      <bottom style="thin">
        <color auto="1"/>
      </bottom>
      <diagonal/>
    </border>
    <border>
      <left/>
      <right style="double">
        <color auto="1"/>
      </right>
      <top style="thin">
        <color auto="1"/>
      </top>
      <bottom style="thin">
        <color auto="1"/>
      </bottom>
      <diagonal/>
    </border>
    <border>
      <left style="double">
        <color auto="1"/>
      </left>
      <right style="thin">
        <color auto="1"/>
      </right>
      <top style="thin">
        <color auto="1"/>
      </top>
      <bottom style="medium">
        <color auto="1"/>
      </bottom>
      <diagonal/>
    </border>
    <border>
      <left/>
      <right style="double">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style="thin">
        <color auto="1"/>
      </left>
      <right style="medium">
        <color auto="1"/>
      </right>
      <top/>
      <bottom style="thin">
        <color auto="1"/>
      </bottom>
      <diagonal/>
    </border>
    <border>
      <left style="thin">
        <color auto="1"/>
      </left>
      <right style="thin">
        <color auto="1"/>
      </right>
      <top style="thin">
        <color auto="1"/>
      </top>
      <bottom style="medium">
        <color auto="1"/>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style="double">
        <color auto="1"/>
      </right>
      <top/>
      <bottom style="double">
        <color auto="1"/>
      </bottom>
      <diagonal/>
    </border>
    <border>
      <left style="double">
        <color auto="1"/>
      </left>
      <right/>
      <top style="medium">
        <color auto="1"/>
      </top>
      <bottom/>
      <diagonal/>
    </border>
    <border>
      <left/>
      <right style="double">
        <color auto="1"/>
      </right>
      <top style="medium">
        <color auto="1"/>
      </top>
      <bottom/>
      <diagonal/>
    </border>
    <border>
      <left style="double">
        <color auto="1"/>
      </left>
      <right/>
      <top style="double">
        <color auto="1"/>
      </top>
      <bottom style="thin">
        <color auto="1"/>
      </bottom>
      <diagonal/>
    </border>
    <border>
      <left/>
      <right style="double">
        <color auto="1"/>
      </right>
      <top style="double">
        <color auto="1"/>
      </top>
      <bottom style="thin">
        <color auto="1"/>
      </bottom>
      <diagonal/>
    </border>
    <border>
      <left style="double">
        <color auto="1"/>
      </left>
      <right/>
      <top/>
      <bottom style="medium">
        <color auto="1"/>
      </bottom>
      <diagonal/>
    </border>
    <border>
      <left/>
      <right style="double">
        <color auto="1"/>
      </right>
      <top/>
      <bottom style="medium">
        <color auto="1"/>
      </bottom>
      <diagonal/>
    </border>
    <border>
      <left style="medium">
        <color auto="1"/>
      </left>
      <right/>
      <top/>
      <bottom style="medium">
        <color auto="1"/>
      </bottom>
      <diagonal/>
    </border>
    <border>
      <left/>
      <right/>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thin">
        <color auto="1"/>
      </top>
      <bottom style="thin">
        <color auto="1"/>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top style="medium">
        <color auto="1"/>
      </top>
      <bottom/>
      <diagonal/>
    </border>
    <border>
      <left/>
      <right/>
      <top style="medium">
        <color auto="1"/>
      </top>
      <bottom/>
      <diagonal/>
    </border>
    <border>
      <left/>
      <right style="medium">
        <color auto="1"/>
      </right>
      <top/>
      <bottom style="medium">
        <color auto="1"/>
      </bottom>
      <diagonal/>
    </border>
    <border>
      <left/>
      <right style="medium">
        <color auto="1"/>
      </right>
      <top style="medium">
        <color auto="1"/>
      </top>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bottom/>
      <diagonal/>
    </border>
    <border>
      <left/>
      <right/>
      <top style="thin">
        <color indexed="64"/>
      </top>
      <bottom/>
      <diagonal/>
    </border>
    <border>
      <left/>
      <right/>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
      <left style="thick">
        <color auto="1"/>
      </left>
      <right style="medium">
        <color auto="1"/>
      </right>
      <top style="thick">
        <color auto="1"/>
      </top>
      <bottom style="medium">
        <color auto="1"/>
      </bottom>
      <diagonal/>
    </border>
    <border>
      <left style="medium">
        <color auto="1"/>
      </left>
      <right style="thin">
        <color auto="1"/>
      </right>
      <top style="thick">
        <color auto="1"/>
      </top>
      <bottom style="medium">
        <color auto="1"/>
      </bottom>
      <diagonal/>
    </border>
    <border>
      <left style="thin">
        <color auto="1"/>
      </left>
      <right style="thick">
        <color auto="1"/>
      </right>
      <top style="thick">
        <color auto="1"/>
      </top>
      <bottom style="medium">
        <color auto="1"/>
      </bottom>
      <diagonal/>
    </border>
    <border>
      <left style="thick">
        <color auto="1"/>
      </left>
      <right style="medium">
        <color auto="1"/>
      </right>
      <top style="medium">
        <color auto="1"/>
      </top>
      <bottom style="thick">
        <color auto="1"/>
      </bottom>
      <diagonal/>
    </border>
    <border>
      <left style="medium">
        <color auto="1"/>
      </left>
      <right style="thin">
        <color auto="1"/>
      </right>
      <top style="medium">
        <color auto="1"/>
      </top>
      <bottom style="thick">
        <color auto="1"/>
      </bottom>
      <diagonal/>
    </border>
    <border>
      <left style="thin">
        <color auto="1"/>
      </left>
      <right style="thick">
        <color auto="1"/>
      </right>
      <top style="medium">
        <color auto="1"/>
      </top>
      <bottom style="thick">
        <color auto="1"/>
      </bottom>
      <diagonal/>
    </border>
    <border>
      <left style="thin">
        <color auto="1"/>
      </left>
      <right/>
      <top/>
      <bottom/>
      <diagonal/>
    </border>
  </borders>
  <cellStyleXfs count="1">
    <xf numFmtId="0" fontId="0" fillId="0" borderId="0"/>
  </cellStyleXfs>
  <cellXfs count="424">
    <xf numFmtId="0" fontId="0" fillId="0" borderId="0" xfId="0"/>
    <xf numFmtId="0" fontId="2" fillId="0" borderId="0" xfId="0" applyFont="1" applyBorder="1" applyAlignment="1">
      <alignment vertical="center"/>
    </xf>
    <xf numFmtId="0" fontId="2" fillId="0" borderId="0" xfId="0" applyFont="1" applyBorder="1" applyAlignment="1">
      <alignment vertical="center" wrapText="1"/>
    </xf>
    <xf numFmtId="0" fontId="2" fillId="0" borderId="0" xfId="0" applyFont="1" applyBorder="1" applyAlignment="1">
      <alignment horizontal="right" vertical="center"/>
    </xf>
    <xf numFmtId="0" fontId="2" fillId="0" borderId="1"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0" xfId="0" applyFont="1" applyBorder="1" applyAlignment="1">
      <alignment horizontal="center" vertical="center"/>
    </xf>
    <xf numFmtId="0" fontId="1" fillId="0" borderId="0" xfId="0" applyFont="1" applyBorder="1" applyAlignment="1" applyProtection="1">
      <alignment vertical="top" wrapText="1"/>
      <protection locked="0"/>
    </xf>
    <xf numFmtId="0" fontId="3" fillId="0" borderId="3" xfId="0" applyFont="1" applyBorder="1" applyAlignment="1">
      <alignment horizontal="center" vertical="center"/>
    </xf>
    <xf numFmtId="0" fontId="9" fillId="0" borderId="0" xfId="0" applyFont="1" applyFill="1" applyBorder="1" applyAlignment="1">
      <alignment vertical="center"/>
    </xf>
    <xf numFmtId="0" fontId="9" fillId="0" borderId="0" xfId="0" applyFont="1" applyFill="1" applyBorder="1" applyAlignment="1">
      <alignment horizontal="left" vertical="center"/>
    </xf>
    <xf numFmtId="0" fontId="10" fillId="0" borderId="0" xfId="0" applyFont="1" applyFill="1" applyBorder="1" applyAlignment="1">
      <alignment horizontal="left" vertical="center"/>
    </xf>
    <xf numFmtId="0" fontId="9" fillId="0" borderId="0" xfId="0" applyFont="1" applyFill="1" applyBorder="1" applyAlignment="1">
      <alignment horizontal="center" vertical="center"/>
    </xf>
    <xf numFmtId="0" fontId="11" fillId="0" borderId="0" xfId="0" applyFont="1" applyFill="1" applyBorder="1" applyAlignment="1">
      <alignment vertical="top" wrapText="1"/>
    </xf>
    <xf numFmtId="9" fontId="13" fillId="0" borderId="0" xfId="0" applyNumberFormat="1" applyFont="1" applyBorder="1" applyAlignment="1">
      <alignment vertical="center"/>
    </xf>
    <xf numFmtId="0" fontId="13" fillId="0" borderId="0" xfId="0" applyFont="1" applyBorder="1" applyAlignment="1">
      <alignment horizontal="left" vertical="center"/>
    </xf>
    <xf numFmtId="0" fontId="14" fillId="0" borderId="0" xfId="0" applyFont="1" applyBorder="1" applyAlignment="1">
      <alignment horizontal="left" vertical="center"/>
    </xf>
    <xf numFmtId="0" fontId="15" fillId="0" borderId="0" xfId="0" applyFont="1" applyFill="1" applyBorder="1" applyAlignment="1">
      <alignment vertical="center"/>
    </xf>
    <xf numFmtId="0" fontId="5" fillId="0" borderId="0" xfId="0" applyFont="1" applyBorder="1" applyAlignment="1">
      <alignment horizontal="right" vertical="center"/>
    </xf>
    <xf numFmtId="0" fontId="1" fillId="0" borderId="0" xfId="0" applyFont="1" applyBorder="1" applyAlignment="1" applyProtection="1">
      <alignment horizontal="center" vertical="top" wrapText="1"/>
      <protection locked="0"/>
    </xf>
    <xf numFmtId="0" fontId="2" fillId="0" borderId="0" xfId="0" applyFont="1" applyFill="1" applyBorder="1" applyAlignment="1">
      <alignment vertical="center"/>
    </xf>
    <xf numFmtId="0" fontId="1" fillId="0" borderId="0" xfId="0" applyFont="1" applyFill="1" applyBorder="1" applyAlignment="1" applyProtection="1">
      <alignment vertical="top" wrapText="1"/>
      <protection locked="0"/>
    </xf>
    <xf numFmtId="0" fontId="18" fillId="0" borderId="0" xfId="0" applyFont="1" applyBorder="1" applyAlignment="1">
      <alignment horizontal="center" vertical="center"/>
    </xf>
    <xf numFmtId="0" fontId="8" fillId="0" borderId="0" xfId="0" applyFont="1" applyBorder="1" applyAlignment="1">
      <alignment horizontal="center" vertical="center"/>
    </xf>
    <xf numFmtId="0" fontId="17" fillId="0" borderId="0" xfId="0" applyFont="1" applyBorder="1" applyAlignment="1">
      <alignment horizontal="center" vertical="center"/>
    </xf>
    <xf numFmtId="0" fontId="8" fillId="0" borderId="0" xfId="0" applyFont="1" applyBorder="1" applyAlignment="1" applyProtection="1">
      <alignment horizontal="center" vertical="center"/>
      <protection locked="0"/>
    </xf>
    <xf numFmtId="0" fontId="12" fillId="0" borderId="0" xfId="0" applyFont="1"/>
    <xf numFmtId="0" fontId="7" fillId="0" borderId="0" xfId="0" applyFont="1" applyBorder="1" applyAlignment="1">
      <alignment horizontal="right" vertical="center"/>
    </xf>
    <xf numFmtId="0" fontId="8" fillId="0" borderId="0" xfId="0" applyFont="1" applyBorder="1" applyAlignment="1">
      <alignment vertical="center"/>
    </xf>
    <xf numFmtId="0" fontId="0" fillId="0" borderId="0" xfId="0" applyAlignment="1">
      <alignment vertical="center" wrapText="1"/>
    </xf>
    <xf numFmtId="0" fontId="0" fillId="0" borderId="0" xfId="0" applyAlignment="1">
      <alignment wrapText="1"/>
    </xf>
    <xf numFmtId="0" fontId="2" fillId="0" borderId="0" xfId="0" applyFont="1" applyAlignment="1">
      <alignment vertical="center" wrapText="1"/>
    </xf>
    <xf numFmtId="0" fontId="0" fillId="0" borderId="4" xfId="0" applyBorder="1" applyAlignment="1">
      <alignment horizontal="right" vertical="center" wrapText="1"/>
    </xf>
    <xf numFmtId="0" fontId="3" fillId="0" borderId="5" xfId="0" applyFont="1" applyBorder="1" applyAlignment="1">
      <alignment vertical="center" wrapText="1"/>
    </xf>
    <xf numFmtId="0" fontId="0" fillId="0" borderId="7" xfId="0" applyBorder="1" applyAlignment="1">
      <alignment horizontal="left" vertical="center" wrapText="1"/>
    </xf>
    <xf numFmtId="0" fontId="13" fillId="0" borderId="8" xfId="0" applyFont="1" applyBorder="1" applyAlignment="1" applyProtection="1">
      <alignment horizontal="left" vertical="center" wrapText="1"/>
      <protection locked="0"/>
    </xf>
    <xf numFmtId="0" fontId="14" fillId="0" borderId="8" xfId="0" applyFont="1" applyBorder="1" applyAlignment="1" applyProtection="1">
      <alignment horizontal="left" vertical="center" wrapText="1"/>
      <protection locked="0"/>
    </xf>
    <xf numFmtId="15" fontId="13" fillId="0" borderId="8" xfId="0" applyNumberFormat="1" applyFont="1" applyBorder="1" applyAlignment="1" applyProtection="1">
      <alignment horizontal="left" vertical="center" wrapText="1"/>
      <protection locked="0"/>
    </xf>
    <xf numFmtId="0" fontId="0" fillId="0" borderId="9" xfId="0" applyBorder="1" applyAlignment="1">
      <alignment horizontal="left" vertical="center" wrapText="1"/>
    </xf>
    <xf numFmtId="0" fontId="13" fillId="0" borderId="10"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xf>
    <xf numFmtId="0" fontId="14" fillId="0" borderId="0" xfId="0" applyFont="1" applyBorder="1" applyAlignment="1">
      <alignment horizontal="right" vertical="center"/>
    </xf>
    <xf numFmtId="9" fontId="20" fillId="0" borderId="0" xfId="0" applyNumberFormat="1" applyFont="1" applyBorder="1" applyAlignment="1">
      <alignment horizontal="center" vertical="center"/>
    </xf>
    <xf numFmtId="9" fontId="21" fillId="0" borderId="0" xfId="0" applyNumberFormat="1" applyFont="1" applyBorder="1" applyAlignment="1">
      <alignment horizontal="center" vertical="center"/>
    </xf>
    <xf numFmtId="0" fontId="2" fillId="0" borderId="0" xfId="0" applyFont="1" applyBorder="1" applyAlignment="1">
      <alignment horizontal="left" vertical="center"/>
    </xf>
    <xf numFmtId="0" fontId="17" fillId="0" borderId="12" xfId="0" applyFont="1" applyBorder="1" applyAlignment="1">
      <alignment horizontal="center" vertical="center"/>
    </xf>
    <xf numFmtId="0" fontId="10" fillId="0" borderId="0" xfId="0" applyFont="1" applyBorder="1" applyAlignment="1">
      <alignment horizontal="left" vertical="center"/>
    </xf>
    <xf numFmtId="0" fontId="22" fillId="0" borderId="0" xfId="0" applyFont="1" applyFill="1" applyBorder="1" applyAlignment="1">
      <alignment vertical="center"/>
    </xf>
    <xf numFmtId="0" fontId="23" fillId="0" borderId="0" xfId="0" applyFont="1" applyFill="1" applyBorder="1" applyAlignment="1">
      <alignment horizontal="left" vertical="center"/>
    </xf>
    <xf numFmtId="0" fontId="24"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13" xfId="0" applyFont="1" applyFill="1" applyBorder="1" applyAlignment="1" applyProtection="1">
      <alignment horizontal="center" vertical="center"/>
      <protection locked="0"/>
    </xf>
    <xf numFmtId="0" fontId="20" fillId="0" borderId="0" xfId="0" applyFont="1" applyFill="1" applyBorder="1" applyAlignment="1">
      <alignment horizontal="center" vertical="center"/>
    </xf>
    <xf numFmtId="0" fontId="25" fillId="0" borderId="0" xfId="0" applyFont="1" applyFill="1" applyBorder="1" applyAlignment="1">
      <alignment horizontal="left" vertical="center"/>
    </xf>
    <xf numFmtId="2" fontId="27" fillId="0" borderId="0" xfId="0" applyNumberFormat="1" applyFont="1" applyBorder="1" applyAlignment="1">
      <alignment horizontal="center" vertical="center"/>
    </xf>
    <xf numFmtId="0" fontId="27" fillId="0" borderId="0" xfId="0" applyFont="1" applyBorder="1" applyAlignment="1">
      <alignment vertical="center"/>
    </xf>
    <xf numFmtId="10" fontId="27" fillId="0" borderId="0" xfId="0" applyNumberFormat="1" applyFont="1" applyBorder="1" applyAlignment="1">
      <alignment vertical="center"/>
    </xf>
    <xf numFmtId="0" fontId="27" fillId="0" borderId="0" xfId="0" applyFont="1"/>
    <xf numFmtId="0" fontId="22" fillId="0" borderId="0" xfId="0" applyFont="1" applyBorder="1" applyAlignment="1">
      <alignment vertical="center"/>
    </xf>
    <xf numFmtId="0" fontId="9" fillId="0" borderId="0" xfId="0" applyFont="1" applyBorder="1" applyAlignment="1">
      <alignment vertical="center"/>
    </xf>
    <xf numFmtId="9" fontId="22" fillId="0" borderId="0" xfId="0" applyNumberFormat="1" applyFont="1" applyBorder="1" applyAlignment="1">
      <alignment vertical="center"/>
    </xf>
    <xf numFmtId="0" fontId="14" fillId="0" borderId="0" xfId="0" applyFont="1" applyFill="1" applyBorder="1" applyAlignment="1">
      <alignment vertical="center"/>
    </xf>
    <xf numFmtId="9" fontId="13" fillId="0" borderId="0" xfId="0" applyNumberFormat="1" applyFont="1" applyBorder="1" applyAlignment="1">
      <alignment horizontal="right" vertical="center"/>
    </xf>
    <xf numFmtId="0" fontId="2" fillId="0" borderId="4" xfId="0" applyFont="1" applyBorder="1" applyAlignment="1">
      <alignment horizontal="right" vertical="center" wrapText="1"/>
    </xf>
    <xf numFmtId="10" fontId="2" fillId="0" borderId="0" xfId="0" applyNumberFormat="1" applyFont="1" applyBorder="1" applyAlignment="1">
      <alignment vertical="center"/>
    </xf>
    <xf numFmtId="2" fontId="2" fillId="0" borderId="0" xfId="0" applyNumberFormat="1" applyFont="1" applyBorder="1" applyAlignment="1">
      <alignment horizontal="center" vertical="center"/>
    </xf>
    <xf numFmtId="0" fontId="2" fillId="0" borderId="0" xfId="0" applyFont="1"/>
    <xf numFmtId="9" fontId="31" fillId="0" borderId="0" xfId="0" applyNumberFormat="1" applyFont="1" applyBorder="1" applyAlignment="1">
      <alignment horizontal="center" vertical="center"/>
    </xf>
    <xf numFmtId="9" fontId="8" fillId="0" borderId="0" xfId="0" applyNumberFormat="1" applyFont="1" applyBorder="1" applyAlignment="1">
      <alignment horizontal="center" vertical="center"/>
    </xf>
    <xf numFmtId="0" fontId="19" fillId="4" borderId="13" xfId="0" applyFont="1" applyFill="1" applyBorder="1" applyAlignment="1" applyProtection="1">
      <alignment horizontal="center" vertical="center"/>
      <protection locked="0"/>
    </xf>
    <xf numFmtId="0" fontId="30" fillId="4" borderId="13" xfId="0" applyFont="1" applyFill="1" applyBorder="1" applyAlignment="1" applyProtection="1">
      <alignment horizontal="center" vertical="center"/>
      <protection locked="0"/>
    </xf>
    <xf numFmtId="0" fontId="8" fillId="4" borderId="11" xfId="0" applyFont="1" applyFill="1" applyBorder="1" applyAlignment="1">
      <alignment vertical="center" wrapText="1"/>
    </xf>
    <xf numFmtId="0" fontId="30" fillId="4" borderId="13" xfId="0" applyFont="1" applyFill="1" applyBorder="1" applyAlignment="1" applyProtection="1">
      <alignment horizontal="center" vertical="center" wrapText="1"/>
      <protection locked="0"/>
    </xf>
    <xf numFmtId="0" fontId="8" fillId="4" borderId="13" xfId="0" applyFont="1" applyFill="1" applyBorder="1" applyAlignment="1" applyProtection="1">
      <alignment horizontal="center" vertical="center" wrapText="1"/>
      <protection locked="0"/>
    </xf>
    <xf numFmtId="0" fontId="19" fillId="4" borderId="13" xfId="0" applyFont="1" applyFill="1" applyBorder="1" applyAlignment="1" applyProtection="1">
      <alignment horizontal="center" vertical="center" wrapText="1"/>
      <protection locked="0"/>
    </xf>
    <xf numFmtId="0" fontId="19" fillId="4" borderId="15" xfId="0" applyFont="1" applyFill="1" applyBorder="1" applyAlignment="1" applyProtection="1">
      <alignment horizontal="center" vertical="center" wrapText="1"/>
      <protection locked="0"/>
    </xf>
    <xf numFmtId="0" fontId="19" fillId="4" borderId="16" xfId="0" applyFont="1" applyFill="1" applyBorder="1" applyAlignment="1" applyProtection="1">
      <alignment horizontal="center" vertical="center" wrapText="1"/>
      <protection locked="0"/>
    </xf>
    <xf numFmtId="0" fontId="19" fillId="4" borderId="14" xfId="0" applyFont="1" applyFill="1" applyBorder="1" applyAlignment="1" applyProtection="1">
      <alignment horizontal="center" vertical="center" wrapText="1"/>
      <protection locked="0"/>
    </xf>
    <xf numFmtId="0" fontId="2" fillId="0" borderId="13" xfId="0" applyFont="1" applyBorder="1" applyAlignment="1">
      <alignment horizontal="left" vertical="center" wrapText="1"/>
    </xf>
    <xf numFmtId="9" fontId="8" fillId="0" borderId="0" xfId="0" applyNumberFormat="1" applyFont="1" applyBorder="1" applyAlignment="1">
      <alignment vertical="center"/>
    </xf>
    <xf numFmtId="0" fontId="2" fillId="0" borderId="13" xfId="0" applyFont="1" applyBorder="1" applyAlignment="1">
      <alignment horizontal="left" vertical="center" shrinkToFit="1"/>
    </xf>
    <xf numFmtId="0" fontId="8" fillId="4" borderId="13" xfId="0" applyFont="1" applyFill="1" applyBorder="1" applyAlignment="1">
      <alignment horizontal="left" vertical="center" wrapText="1"/>
    </xf>
    <xf numFmtId="0" fontId="8" fillId="0" borderId="13" xfId="0" applyFont="1" applyBorder="1"/>
    <xf numFmtId="0" fontId="32" fillId="0" borderId="13" xfId="0" applyFont="1" applyBorder="1" applyAlignment="1">
      <alignment shrinkToFit="1"/>
    </xf>
    <xf numFmtId="0" fontId="3" fillId="0" borderId="48" xfId="0" applyFont="1" applyFill="1" applyBorder="1" applyAlignment="1">
      <alignment horizontal="center" vertical="center" wrapText="1"/>
    </xf>
    <xf numFmtId="0" fontId="8" fillId="4" borderId="1" xfId="0" applyFont="1" applyFill="1" applyBorder="1" applyAlignment="1" applyProtection="1">
      <alignment horizontal="center" vertical="center"/>
      <protection locked="0"/>
    </xf>
    <xf numFmtId="0" fontId="3" fillId="0" borderId="49" xfId="0" applyFont="1" applyFill="1" applyBorder="1" applyAlignment="1">
      <alignment horizontal="center" vertical="center" wrapText="1"/>
    </xf>
    <xf numFmtId="0" fontId="3" fillId="0" borderId="46" xfId="0" applyFont="1" applyFill="1" applyBorder="1" applyAlignment="1">
      <alignment horizontal="center" vertical="center" wrapText="1"/>
    </xf>
    <xf numFmtId="0" fontId="8" fillId="0" borderId="17" xfId="0" applyFont="1" applyBorder="1"/>
    <xf numFmtId="0" fontId="30" fillId="4" borderId="17" xfId="0" applyFont="1" applyFill="1" applyBorder="1" applyAlignment="1" applyProtection="1">
      <alignment horizontal="center" vertical="center"/>
      <protection locked="0"/>
    </xf>
    <xf numFmtId="0" fontId="19" fillId="4" borderId="17" xfId="0" applyFont="1" applyFill="1" applyBorder="1" applyAlignment="1" applyProtection="1">
      <alignment horizontal="center" vertical="center"/>
      <protection locked="0"/>
    </xf>
    <xf numFmtId="0" fontId="8" fillId="4" borderId="2" xfId="0" applyFont="1" applyFill="1" applyBorder="1" applyAlignment="1" applyProtection="1">
      <alignment horizontal="center" vertical="center"/>
      <protection locked="0"/>
    </xf>
    <xf numFmtId="0" fontId="2" fillId="0" borderId="13" xfId="0" applyFont="1" applyBorder="1" applyAlignment="1">
      <alignment horizontal="center" vertical="center" wrapText="1" shrinkToFit="1"/>
    </xf>
    <xf numFmtId="0" fontId="8" fillId="5" borderId="13" xfId="0" applyFont="1" applyFill="1" applyBorder="1" applyAlignment="1">
      <alignment vertical="center" wrapText="1"/>
    </xf>
    <xf numFmtId="0" fontId="30" fillId="5" borderId="13" xfId="0" applyFont="1" applyFill="1" applyBorder="1" applyAlignment="1" applyProtection="1">
      <alignment horizontal="center" vertical="center"/>
      <protection locked="0"/>
    </xf>
    <xf numFmtId="0" fontId="19" fillId="5" borderId="13" xfId="0" applyFont="1" applyFill="1" applyBorder="1" applyAlignment="1" applyProtection="1">
      <alignment horizontal="center" vertical="center"/>
      <protection locked="0"/>
    </xf>
    <xf numFmtId="0" fontId="8" fillId="5" borderId="13" xfId="0" applyFont="1" applyFill="1" applyBorder="1" applyAlignment="1" applyProtection="1">
      <alignment horizontal="center" vertical="center"/>
      <protection locked="0"/>
    </xf>
    <xf numFmtId="0" fontId="8" fillId="5" borderId="1" xfId="0" applyFont="1" applyFill="1" applyBorder="1" applyAlignment="1" applyProtection="1">
      <alignment horizontal="center" vertical="center"/>
      <protection locked="0"/>
    </xf>
    <xf numFmtId="0" fontId="8" fillId="5" borderId="13" xfId="0" applyFont="1" applyFill="1" applyBorder="1" applyAlignment="1">
      <alignment horizontal="left" vertical="center" wrapText="1"/>
    </xf>
    <xf numFmtId="0" fontId="8" fillId="5" borderId="13" xfId="0" applyFont="1" applyFill="1" applyBorder="1"/>
    <xf numFmtId="0" fontId="8" fillId="5" borderId="11" xfId="0" applyFont="1" applyFill="1" applyBorder="1" applyAlignment="1">
      <alignment vertical="center" wrapText="1"/>
    </xf>
    <xf numFmtId="0" fontId="30" fillId="5" borderId="13" xfId="0" applyFont="1" applyFill="1" applyBorder="1" applyAlignment="1" applyProtection="1">
      <alignment horizontal="center" vertical="center" wrapText="1"/>
      <protection locked="0"/>
    </xf>
    <xf numFmtId="0" fontId="19" fillId="5" borderId="13" xfId="0" applyFont="1" applyFill="1" applyBorder="1" applyAlignment="1" applyProtection="1">
      <alignment horizontal="center" vertical="center" wrapText="1"/>
      <protection locked="0"/>
    </xf>
    <xf numFmtId="0" fontId="8" fillId="5" borderId="13" xfId="0" applyFont="1" applyFill="1" applyBorder="1" applyAlignment="1" applyProtection="1">
      <alignment horizontal="center" vertical="center" wrapText="1"/>
      <protection locked="0"/>
    </xf>
    <xf numFmtId="0" fontId="19" fillId="5" borderId="15" xfId="0" applyFont="1" applyFill="1" applyBorder="1" applyAlignment="1" applyProtection="1">
      <alignment horizontal="center" vertical="center" wrapText="1"/>
      <protection locked="0"/>
    </xf>
    <xf numFmtId="0" fontId="19" fillId="5" borderId="1" xfId="0" applyFont="1" applyFill="1" applyBorder="1" applyAlignment="1" applyProtection="1">
      <alignment horizontal="center" vertical="center" wrapText="1"/>
      <protection locked="0"/>
    </xf>
    <xf numFmtId="0" fontId="19" fillId="5" borderId="14" xfId="0" applyFont="1" applyFill="1" applyBorder="1" applyAlignment="1" applyProtection="1">
      <alignment horizontal="center" vertical="center" wrapText="1"/>
      <protection locked="0"/>
    </xf>
    <xf numFmtId="0" fontId="8" fillId="4" borderId="11" xfId="0" applyFont="1" applyFill="1" applyBorder="1" applyAlignment="1">
      <alignment vertical="center" shrinkToFit="1"/>
    </xf>
    <xf numFmtId="0" fontId="2" fillId="0" borderId="17" xfId="0" applyFont="1" applyBorder="1" applyAlignment="1">
      <alignment horizontal="left" vertical="center" wrapText="1"/>
    </xf>
    <xf numFmtId="0" fontId="8" fillId="5" borderId="47" xfId="0" applyFont="1" applyFill="1" applyBorder="1" applyAlignment="1">
      <alignment vertical="center" wrapText="1"/>
    </xf>
    <xf numFmtId="0" fontId="30" fillId="5" borderId="17" xfId="0" applyFont="1" applyFill="1" applyBorder="1" applyAlignment="1" applyProtection="1">
      <alignment horizontal="center" vertical="center"/>
      <protection locked="0"/>
    </xf>
    <xf numFmtId="0" fontId="19" fillId="5" borderId="17"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2" fontId="33" fillId="0" borderId="0" xfId="0" applyNumberFormat="1" applyFont="1" applyBorder="1" applyAlignment="1">
      <alignment horizontal="center" vertical="center"/>
    </xf>
    <xf numFmtId="0" fontId="34" fillId="0" borderId="0" xfId="0" applyFont="1" applyBorder="1" applyAlignment="1">
      <alignment vertical="center"/>
    </xf>
    <xf numFmtId="10" fontId="34" fillId="0" borderId="0" xfId="0" applyNumberFormat="1" applyFont="1" applyBorder="1" applyAlignment="1">
      <alignment vertical="center"/>
    </xf>
    <xf numFmtId="0" fontId="34" fillId="0" borderId="0" xfId="0" applyFont="1"/>
    <xf numFmtId="2" fontId="34" fillId="0" borderId="0" xfId="0" applyNumberFormat="1" applyFont="1" applyBorder="1" applyAlignment="1">
      <alignment horizontal="center" vertical="center"/>
    </xf>
    <xf numFmtId="10" fontId="34" fillId="0" borderId="0" xfId="0" applyNumberFormat="1" applyFont="1"/>
    <xf numFmtId="0" fontId="2" fillId="0" borderId="50" xfId="0" applyFont="1" applyBorder="1"/>
    <xf numFmtId="0" fontId="3" fillId="0" borderId="51" xfId="0" applyFont="1" applyBorder="1"/>
    <xf numFmtId="0" fontId="2" fillId="0" borderId="13"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0" borderId="3" xfId="0" applyFont="1" applyBorder="1" applyAlignment="1">
      <alignment horizontal="center" vertical="center"/>
    </xf>
    <xf numFmtId="0" fontId="5" fillId="0" borderId="0" xfId="0" applyFont="1" applyBorder="1" applyAlignment="1">
      <alignment horizontal="right" vertical="center"/>
    </xf>
    <xf numFmtId="10" fontId="2" fillId="0" borderId="0" xfId="0" applyNumberFormat="1" applyFont="1"/>
    <xf numFmtId="9" fontId="35" fillId="0" borderId="0" xfId="0" applyNumberFormat="1" applyFont="1" applyBorder="1" applyAlignment="1">
      <alignment horizontal="center" vertical="center"/>
    </xf>
    <xf numFmtId="0" fontId="36" fillId="6" borderId="42" xfId="0" applyFont="1" applyFill="1" applyBorder="1" applyAlignment="1" applyProtection="1">
      <alignment horizontal="center" vertical="center" wrapText="1"/>
      <protection locked="0"/>
    </xf>
    <xf numFmtId="0" fontId="36" fillId="6" borderId="17" xfId="0" applyFont="1" applyFill="1" applyBorder="1" applyAlignment="1" applyProtection="1">
      <alignment horizontal="center" vertical="center" wrapText="1"/>
      <protection locked="0"/>
    </xf>
    <xf numFmtId="0" fontId="37" fillId="6" borderId="17" xfId="0" applyFont="1" applyFill="1" applyBorder="1" applyAlignment="1" applyProtection="1">
      <alignment horizontal="center" vertical="center"/>
      <protection locked="0"/>
    </xf>
    <xf numFmtId="0" fontId="8" fillId="6" borderId="17" xfId="0" applyFont="1" applyFill="1" applyBorder="1"/>
    <xf numFmtId="0" fontId="36" fillId="4" borderId="14" xfId="0" applyFont="1" applyFill="1" applyBorder="1" applyAlignment="1" applyProtection="1">
      <alignment horizontal="center" vertical="center" wrapText="1"/>
      <protection locked="0"/>
    </xf>
    <xf numFmtId="0" fontId="36" fillId="4" borderId="13" xfId="0" applyFont="1" applyFill="1" applyBorder="1" applyAlignment="1" applyProtection="1">
      <alignment horizontal="center" vertical="center" wrapText="1"/>
      <protection locked="0"/>
    </xf>
    <xf numFmtId="0" fontId="37" fillId="4" borderId="13" xfId="0" applyFont="1" applyFill="1" applyBorder="1" applyAlignment="1" applyProtection="1">
      <alignment horizontal="center" vertical="center"/>
      <protection locked="0"/>
    </xf>
    <xf numFmtId="0" fontId="8" fillId="0" borderId="13" xfId="0" applyFont="1" applyBorder="1" applyAlignment="1">
      <alignment vertical="top" wrapText="1"/>
    </xf>
    <xf numFmtId="0" fontId="36" fillId="6" borderId="14" xfId="0" applyFont="1" applyFill="1" applyBorder="1" applyAlignment="1" applyProtection="1">
      <alignment horizontal="center" vertical="center" wrapText="1"/>
      <protection locked="0"/>
    </xf>
    <xf numFmtId="0" fontId="36" fillId="6" borderId="13" xfId="0" applyFont="1" applyFill="1" applyBorder="1" applyAlignment="1" applyProtection="1">
      <alignment horizontal="center" vertical="center" wrapText="1"/>
      <protection locked="0"/>
    </xf>
    <xf numFmtId="0" fontId="37" fillId="6" borderId="13" xfId="0" applyFont="1" applyFill="1" applyBorder="1" applyAlignment="1" applyProtection="1">
      <alignment horizontal="center" vertical="center"/>
      <protection locked="0"/>
    </xf>
    <xf numFmtId="0" fontId="8" fillId="6" borderId="13" xfId="0" applyFont="1" applyFill="1" applyBorder="1" applyAlignment="1">
      <alignment vertical="top" wrapText="1"/>
    </xf>
    <xf numFmtId="0" fontId="8" fillId="0" borderId="13" xfId="0" applyFont="1" applyBorder="1" applyAlignment="1">
      <alignment vertical="center" wrapText="1"/>
    </xf>
    <xf numFmtId="0" fontId="8" fillId="6" borderId="13" xfId="0" applyFont="1" applyFill="1" applyBorder="1" applyAlignment="1">
      <alignment horizontal="left" vertical="top" wrapText="1"/>
    </xf>
    <xf numFmtId="0" fontId="3" fillId="0" borderId="13" xfId="0" applyFont="1" applyBorder="1"/>
    <xf numFmtId="0" fontId="36" fillId="6" borderId="1" xfId="0" applyFont="1" applyFill="1" applyBorder="1" applyAlignment="1" applyProtection="1">
      <alignment horizontal="center" vertical="center" wrapText="1"/>
      <protection locked="0"/>
    </xf>
    <xf numFmtId="0" fontId="36" fillId="6" borderId="15" xfId="0" applyFont="1" applyFill="1" applyBorder="1" applyAlignment="1" applyProtection="1">
      <alignment horizontal="center" vertical="center" wrapText="1"/>
      <protection locked="0"/>
    </xf>
    <xf numFmtId="0" fontId="37" fillId="6" borderId="13" xfId="0" applyFont="1" applyFill="1" applyBorder="1" applyAlignment="1" applyProtection="1">
      <alignment horizontal="center" vertical="center" wrapText="1"/>
      <protection locked="0"/>
    </xf>
    <xf numFmtId="0" fontId="8" fillId="6" borderId="11" xfId="0" applyFont="1" applyFill="1" applyBorder="1" applyAlignment="1">
      <alignment vertical="center" wrapText="1"/>
    </xf>
    <xf numFmtId="0" fontId="36" fillId="4" borderId="52" xfId="0" applyFont="1" applyFill="1" applyBorder="1" applyAlignment="1" applyProtection="1">
      <alignment horizontal="center" vertical="center"/>
      <protection locked="0"/>
    </xf>
    <xf numFmtId="0" fontId="36" fillId="4" borderId="17" xfId="0" applyFont="1" applyFill="1" applyBorder="1" applyAlignment="1" applyProtection="1">
      <alignment horizontal="center" vertical="center"/>
      <protection locked="0"/>
    </xf>
    <xf numFmtId="0" fontId="37" fillId="4" borderId="17" xfId="0" applyFont="1" applyFill="1" applyBorder="1" applyAlignment="1" applyProtection="1">
      <alignment horizontal="center" vertical="center"/>
      <protection locked="0"/>
    </xf>
    <xf numFmtId="0" fontId="8" fillId="4" borderId="45" xfId="0" applyFont="1" applyFill="1" applyBorder="1" applyAlignment="1">
      <alignment horizontal="left" vertical="center" wrapText="1"/>
    </xf>
    <xf numFmtId="0" fontId="36" fillId="6" borderId="53" xfId="0" applyFont="1" applyFill="1" applyBorder="1" applyAlignment="1" applyProtection="1">
      <alignment horizontal="center" vertical="center"/>
      <protection locked="0"/>
    </xf>
    <xf numFmtId="0" fontId="36" fillId="6" borderId="13" xfId="0" applyFont="1" applyFill="1" applyBorder="1" applyAlignment="1" applyProtection="1">
      <alignment horizontal="center" vertical="center"/>
      <protection locked="0"/>
    </xf>
    <xf numFmtId="0" fontId="37" fillId="6" borderId="6" xfId="0" applyFont="1" applyFill="1" applyBorder="1" applyAlignment="1" applyProtection="1">
      <alignment horizontal="center" vertical="center"/>
      <protection locked="0"/>
    </xf>
    <xf numFmtId="0" fontId="8" fillId="6" borderId="6" xfId="0" applyFont="1" applyFill="1" applyBorder="1" applyAlignment="1">
      <alignment horizontal="left" vertical="center" wrapText="1"/>
    </xf>
    <xf numFmtId="0" fontId="36" fillId="0" borderId="53" xfId="0" applyFont="1" applyFill="1" applyBorder="1" applyAlignment="1" applyProtection="1">
      <alignment horizontal="center" vertical="center"/>
      <protection locked="0"/>
    </xf>
    <xf numFmtId="0" fontId="36" fillId="0" borderId="13" xfId="0" applyFont="1" applyFill="1" applyBorder="1" applyAlignment="1" applyProtection="1">
      <alignment horizontal="center" vertical="center"/>
      <protection locked="0"/>
    </xf>
    <xf numFmtId="0" fontId="37" fillId="0" borderId="12" xfId="0" applyFont="1" applyFill="1" applyBorder="1" applyAlignment="1" applyProtection="1">
      <alignment horizontal="center" vertical="center"/>
      <protection locked="0"/>
    </xf>
    <xf numFmtId="0" fontId="8" fillId="0" borderId="6" xfId="0" applyFont="1" applyFill="1" applyBorder="1" applyAlignment="1">
      <alignment vertical="center" wrapText="1"/>
    </xf>
    <xf numFmtId="0" fontId="36" fillId="6" borderId="14" xfId="0" applyFont="1" applyFill="1" applyBorder="1" applyAlignment="1" applyProtection="1">
      <alignment horizontal="center" vertical="center"/>
      <protection locked="0"/>
    </xf>
    <xf numFmtId="0" fontId="36" fillId="6" borderId="54" xfId="0" applyFont="1" applyFill="1" applyBorder="1" applyAlignment="1" applyProtection="1">
      <alignment horizontal="center" vertical="center"/>
      <protection locked="0"/>
    </xf>
    <xf numFmtId="0" fontId="37" fillId="6" borderId="55" xfId="0" applyFont="1" applyFill="1" applyBorder="1" applyAlignment="1" applyProtection="1">
      <alignment horizontal="center" vertical="center"/>
      <protection locked="0"/>
    </xf>
    <xf numFmtId="0" fontId="8" fillId="6" borderId="6" xfId="0" applyFont="1" applyFill="1" applyBorder="1" applyAlignment="1">
      <alignment vertical="center" wrapText="1"/>
    </xf>
    <xf numFmtId="10" fontId="27" fillId="0" borderId="0" xfId="0" applyNumberFormat="1" applyFont="1"/>
    <xf numFmtId="0" fontId="8" fillId="7" borderId="2" xfId="0" applyFont="1" applyFill="1" applyBorder="1" applyAlignment="1" applyProtection="1">
      <alignment horizontal="center" vertical="center"/>
      <protection locked="0"/>
    </xf>
    <xf numFmtId="0" fontId="8" fillId="7" borderId="17" xfId="0" applyFont="1" applyFill="1" applyBorder="1" applyAlignment="1" applyProtection="1">
      <alignment horizontal="center" vertical="center"/>
      <protection locked="0"/>
    </xf>
    <xf numFmtId="0" fontId="39" fillId="7" borderId="17" xfId="0" applyFont="1" applyFill="1" applyBorder="1" applyAlignment="1" applyProtection="1">
      <alignment horizontal="center" vertical="center"/>
      <protection locked="0"/>
    </xf>
    <xf numFmtId="0" fontId="40" fillId="7" borderId="17" xfId="0" applyFont="1" applyFill="1" applyBorder="1" applyAlignment="1">
      <alignment vertical="center" wrapText="1"/>
    </xf>
    <xf numFmtId="0" fontId="3" fillId="0" borderId="44" xfId="0" applyFont="1" applyFill="1" applyBorder="1" applyAlignment="1">
      <alignment horizontal="center" vertical="center" wrapText="1"/>
    </xf>
    <xf numFmtId="0" fontId="8" fillId="4" borderId="1" xfId="0" applyFont="1" applyFill="1" applyBorder="1" applyAlignment="1" applyProtection="1">
      <alignment horizontal="center" vertical="center" wrapText="1"/>
      <protection locked="0"/>
    </xf>
    <xf numFmtId="0" fontId="39" fillId="4" borderId="13" xfId="0" applyFont="1" applyFill="1" applyBorder="1" applyAlignment="1" applyProtection="1">
      <alignment horizontal="center" vertical="center"/>
      <protection locked="0"/>
    </xf>
    <xf numFmtId="0" fontId="40" fillId="4" borderId="13" xfId="0" applyFont="1" applyFill="1" applyBorder="1" applyAlignment="1">
      <alignment vertical="center" wrapText="1"/>
    </xf>
    <xf numFmtId="0" fontId="8" fillId="0" borderId="13" xfId="0" applyFont="1" applyBorder="1" applyAlignment="1">
      <alignment horizontal="left"/>
    </xf>
    <xf numFmtId="0" fontId="3" fillId="0" borderId="32" xfId="0" applyFont="1" applyFill="1" applyBorder="1" applyAlignment="1">
      <alignment horizontal="center" vertical="center" wrapText="1"/>
    </xf>
    <xf numFmtId="0" fontId="8" fillId="7" borderId="1" xfId="0" applyFont="1" applyFill="1" applyBorder="1" applyAlignment="1" applyProtection="1">
      <alignment horizontal="center" vertical="center" wrapText="1"/>
      <protection locked="0"/>
    </xf>
    <xf numFmtId="0" fontId="8" fillId="7" borderId="13" xfId="0" applyFont="1" applyFill="1" applyBorder="1" applyAlignment="1" applyProtection="1">
      <alignment horizontal="center" vertical="center" wrapText="1"/>
      <protection locked="0"/>
    </xf>
    <xf numFmtId="0" fontId="39" fillId="7" borderId="13" xfId="0" applyFont="1" applyFill="1" applyBorder="1" applyAlignment="1" applyProtection="1">
      <alignment horizontal="center" vertical="center"/>
      <protection locked="0"/>
    </xf>
    <xf numFmtId="0" fontId="40" fillId="7" borderId="13" xfId="0" applyFont="1" applyFill="1" applyBorder="1" applyAlignment="1">
      <alignment vertical="center" wrapText="1"/>
    </xf>
    <xf numFmtId="0" fontId="3" fillId="0" borderId="56" xfId="0" applyFont="1" applyFill="1" applyBorder="1" applyAlignment="1">
      <alignment horizontal="center" vertical="center" wrapText="1"/>
    </xf>
    <xf numFmtId="2" fontId="41" fillId="0" borderId="0" xfId="0" applyNumberFormat="1" applyFont="1" applyBorder="1" applyAlignment="1">
      <alignment horizontal="center" vertical="center"/>
    </xf>
    <xf numFmtId="0" fontId="8" fillId="4" borderId="57" xfId="0" applyFont="1" applyFill="1" applyBorder="1" applyAlignment="1" applyProtection="1">
      <alignment horizontal="center" vertical="center" wrapText="1"/>
      <protection locked="0"/>
    </xf>
    <xf numFmtId="0" fontId="8" fillId="4" borderId="12" xfId="0" applyFont="1" applyFill="1" applyBorder="1" applyAlignment="1" applyProtection="1">
      <alignment horizontal="center" vertical="center" wrapText="1"/>
      <protection locked="0"/>
    </xf>
    <xf numFmtId="0" fontId="39" fillId="4" borderId="12" xfId="0" applyFont="1" applyFill="1" applyBorder="1" applyAlignment="1" applyProtection="1">
      <alignment horizontal="center" vertical="center"/>
      <protection locked="0"/>
    </xf>
    <xf numFmtId="0" fontId="8" fillId="4" borderId="12" xfId="0" applyFont="1" applyFill="1" applyBorder="1" applyAlignment="1">
      <alignment vertical="center" wrapText="1"/>
    </xf>
    <xf numFmtId="0" fontId="2" fillId="0" borderId="58" xfId="0" applyFont="1" applyBorder="1" applyAlignment="1">
      <alignment horizontal="left" vertical="center" wrapText="1"/>
    </xf>
    <xf numFmtId="0" fontId="8" fillId="7" borderId="15" xfId="0" applyFont="1" applyFill="1" applyBorder="1" applyAlignment="1" applyProtection="1">
      <alignment horizontal="center" vertical="center" wrapText="1"/>
      <protection locked="0"/>
    </xf>
    <xf numFmtId="0" fontId="39" fillId="7" borderId="13" xfId="0" applyFont="1" applyFill="1" applyBorder="1" applyAlignment="1" applyProtection="1">
      <alignment horizontal="center" vertical="center" wrapText="1"/>
      <protection locked="0"/>
    </xf>
    <xf numFmtId="0" fontId="8" fillId="7" borderId="13" xfId="0" applyFont="1" applyFill="1" applyBorder="1" applyAlignment="1">
      <alignment vertical="center" wrapText="1"/>
    </xf>
    <xf numFmtId="0" fontId="2" fillId="0" borderId="58" xfId="0" applyFont="1" applyFill="1" applyBorder="1" applyAlignment="1">
      <alignment horizontal="left" vertical="center" wrapText="1"/>
    </xf>
    <xf numFmtId="0" fontId="8" fillId="4" borderId="52" xfId="0" applyFont="1" applyFill="1" applyBorder="1" applyAlignment="1" applyProtection="1">
      <alignment horizontal="center" vertical="center"/>
      <protection locked="0"/>
    </xf>
    <xf numFmtId="0" fontId="8" fillId="8" borderId="17" xfId="0" applyFont="1" applyFill="1" applyBorder="1" applyAlignment="1" applyProtection="1">
      <alignment horizontal="center" vertical="center"/>
    </xf>
    <xf numFmtId="0" fontId="8" fillId="4" borderId="17" xfId="0" applyFont="1" applyFill="1" applyBorder="1" applyAlignment="1" applyProtection="1">
      <alignment horizontal="center" vertical="center"/>
      <protection locked="0"/>
    </xf>
    <xf numFmtId="0" fontId="39" fillId="4" borderId="17" xfId="0" applyFont="1" applyFill="1" applyBorder="1" applyAlignment="1" applyProtection="1">
      <alignment horizontal="center" vertical="center"/>
      <protection locked="0"/>
    </xf>
    <xf numFmtId="0" fontId="8" fillId="4" borderId="17" xfId="0" applyFont="1" applyFill="1" applyBorder="1" applyAlignment="1">
      <alignment horizontal="left" vertical="center" wrapText="1"/>
    </xf>
    <xf numFmtId="0" fontId="8" fillId="7" borderId="53" xfId="0" applyFont="1" applyFill="1" applyBorder="1" applyAlignment="1" applyProtection="1">
      <alignment horizontal="center" vertical="center"/>
      <protection locked="0"/>
    </xf>
    <xf numFmtId="0" fontId="8" fillId="7" borderId="13" xfId="0" applyFont="1" applyFill="1" applyBorder="1" applyAlignment="1" applyProtection="1">
      <alignment horizontal="center" vertical="center"/>
      <protection locked="0"/>
    </xf>
    <xf numFmtId="0" fontId="8" fillId="7" borderId="13" xfId="0" applyFont="1" applyFill="1" applyBorder="1" applyAlignment="1">
      <alignment horizontal="left" vertical="center" wrapText="1"/>
    </xf>
    <xf numFmtId="0" fontId="8" fillId="4" borderId="53" xfId="0" applyFont="1" applyFill="1" applyBorder="1" applyAlignment="1" applyProtection="1">
      <alignment horizontal="center" vertical="center"/>
      <protection locked="0"/>
    </xf>
    <xf numFmtId="0" fontId="8" fillId="8" borderId="13" xfId="0" applyFont="1" applyFill="1" applyBorder="1" applyAlignment="1" applyProtection="1">
      <alignment horizontal="center" vertical="center"/>
    </xf>
    <xf numFmtId="0" fontId="8" fillId="4" borderId="13" xfId="0" applyFont="1" applyFill="1" applyBorder="1" applyAlignment="1" applyProtection="1">
      <alignment horizontal="center" vertical="center"/>
      <protection locked="0"/>
    </xf>
    <xf numFmtId="0" fontId="39" fillId="4" borderId="6" xfId="0" applyFont="1" applyFill="1" applyBorder="1" applyAlignment="1" applyProtection="1">
      <alignment horizontal="center" vertical="center"/>
      <protection locked="0"/>
    </xf>
    <xf numFmtId="0" fontId="8" fillId="7" borderId="14" xfId="0" applyFont="1" applyFill="1" applyBorder="1" applyAlignment="1" applyProtection="1">
      <alignment horizontal="center" vertical="center"/>
      <protection locked="0"/>
    </xf>
    <xf numFmtId="0" fontId="8" fillId="7" borderId="54" xfId="0" applyFont="1" applyFill="1" applyBorder="1" applyAlignment="1" applyProtection="1">
      <alignment horizontal="center" vertical="center"/>
      <protection locked="0"/>
    </xf>
    <xf numFmtId="0" fontId="39" fillId="7" borderId="55" xfId="0" applyFont="1" applyFill="1" applyBorder="1" applyAlignment="1" applyProtection="1">
      <alignment horizontal="center" vertical="center"/>
      <protection locked="0"/>
    </xf>
    <xf numFmtId="0" fontId="8" fillId="0" borderId="2" xfId="0" applyFont="1" applyFill="1" applyBorder="1" applyAlignment="1" applyProtection="1">
      <alignment horizontal="center" vertical="center"/>
      <protection locked="0"/>
    </xf>
    <xf numFmtId="0" fontId="8" fillId="0" borderId="17" xfId="0" applyFont="1" applyFill="1" applyBorder="1" applyAlignment="1" applyProtection="1">
      <alignment horizontal="center" vertical="center"/>
      <protection locked="0"/>
    </xf>
    <xf numFmtId="0" fontId="39" fillId="0" borderId="17" xfId="0" applyFont="1" applyFill="1" applyBorder="1" applyAlignment="1" applyProtection="1">
      <alignment horizontal="center" vertical="center"/>
      <protection locked="0"/>
    </xf>
    <xf numFmtId="0" fontId="8" fillId="0" borderId="47" xfId="0" applyFont="1" applyFill="1" applyBorder="1" applyAlignment="1">
      <alignment vertical="center" wrapText="1"/>
    </xf>
    <xf numFmtId="0" fontId="2" fillId="0" borderId="47" xfId="0" applyFont="1" applyBorder="1" applyAlignment="1">
      <alignment horizontal="left" vertical="center" wrapText="1"/>
    </xf>
    <xf numFmtId="0" fontId="8" fillId="9" borderId="1" xfId="0" applyFont="1" applyFill="1" applyBorder="1" applyAlignment="1" applyProtection="1">
      <alignment horizontal="center" vertical="center" wrapText="1"/>
      <protection locked="0"/>
    </xf>
    <xf numFmtId="0" fontId="8" fillId="8" borderId="13" xfId="0" applyFont="1" applyFill="1" applyBorder="1" applyAlignment="1" applyProtection="1">
      <alignment horizontal="center" vertical="center" wrapText="1"/>
      <protection locked="0"/>
    </xf>
    <xf numFmtId="0" fontId="8" fillId="9" borderId="13" xfId="0" applyFont="1" applyFill="1" applyBorder="1" applyAlignment="1" applyProtection="1">
      <alignment horizontal="center" vertical="center" wrapText="1"/>
      <protection locked="0"/>
    </xf>
    <xf numFmtId="0" fontId="39" fillId="9" borderId="13" xfId="0" applyFont="1" applyFill="1" applyBorder="1" applyAlignment="1" applyProtection="1">
      <alignment horizontal="center" vertical="center"/>
      <protection locked="0"/>
    </xf>
    <xf numFmtId="0" fontId="8" fillId="9" borderId="11" xfId="0" applyFont="1" applyFill="1" applyBorder="1" applyAlignment="1">
      <alignment vertical="center" wrapText="1"/>
    </xf>
    <xf numFmtId="0" fontId="2" fillId="0" borderId="11" xfId="0" applyFont="1" applyBorder="1" applyAlignment="1">
      <alignment horizontal="left" vertical="center" wrapText="1"/>
    </xf>
    <xf numFmtId="0" fontId="8" fillId="0" borderId="1" xfId="0" applyFont="1" applyFill="1" applyBorder="1" applyAlignment="1" applyProtection="1">
      <alignment horizontal="center" vertical="center" wrapText="1"/>
      <protection locked="0"/>
    </xf>
    <xf numFmtId="0" fontId="8" fillId="0" borderId="13" xfId="0" applyFont="1" applyFill="1" applyBorder="1" applyAlignment="1" applyProtection="1">
      <alignment horizontal="center" vertical="center" wrapText="1"/>
      <protection locked="0"/>
    </xf>
    <xf numFmtId="0" fontId="39" fillId="0" borderId="13" xfId="0" applyFont="1" applyFill="1" applyBorder="1" applyAlignment="1" applyProtection="1">
      <alignment horizontal="center" vertical="center"/>
      <protection locked="0"/>
    </xf>
    <xf numFmtId="0" fontId="8" fillId="0" borderId="11" xfId="0" applyFont="1" applyFill="1" applyBorder="1" applyAlignment="1">
      <alignment vertical="center" wrapText="1"/>
    </xf>
    <xf numFmtId="0" fontId="8" fillId="0" borderId="52" xfId="0" applyFont="1" applyFill="1" applyBorder="1" applyAlignment="1" applyProtection="1">
      <alignment horizontal="center" vertical="center" wrapText="1"/>
      <protection locked="0"/>
    </xf>
    <xf numFmtId="0" fontId="8" fillId="8" borderId="17" xfId="0" applyFont="1" applyFill="1" applyBorder="1" applyAlignment="1" applyProtection="1">
      <alignment horizontal="center" vertical="center" wrapText="1"/>
      <protection locked="0"/>
    </xf>
    <xf numFmtId="0" fontId="8" fillId="0" borderId="17" xfId="0" applyFont="1" applyFill="1" applyBorder="1" applyAlignment="1" applyProtection="1">
      <alignment horizontal="center" vertical="center" wrapText="1"/>
      <protection locked="0"/>
    </xf>
    <xf numFmtId="0" fontId="8" fillId="0" borderId="47" xfId="0" applyFont="1" applyBorder="1" applyAlignment="1">
      <alignment vertical="center" wrapText="1"/>
    </xf>
    <xf numFmtId="0" fontId="8" fillId="9" borderId="14" xfId="0" applyFont="1" applyFill="1" applyBorder="1" applyAlignment="1" applyProtection="1">
      <alignment horizontal="center" vertical="center" wrapText="1"/>
      <protection locked="0"/>
    </xf>
    <xf numFmtId="0" fontId="8" fillId="0" borderId="16" xfId="0" applyFont="1" applyFill="1" applyBorder="1" applyAlignment="1" applyProtection="1">
      <alignment horizontal="center" vertical="center" wrapText="1"/>
      <protection locked="0"/>
    </xf>
    <xf numFmtId="0" fontId="8" fillId="8" borderId="15" xfId="0" applyFont="1" applyFill="1" applyBorder="1" applyAlignment="1" applyProtection="1">
      <alignment horizontal="center" vertical="center" wrapText="1"/>
      <protection locked="0"/>
    </xf>
    <xf numFmtId="0" fontId="39" fillId="0" borderId="13" xfId="0" applyFont="1" applyFill="1" applyBorder="1" applyAlignment="1" applyProtection="1">
      <alignment horizontal="center" vertical="center" wrapText="1"/>
      <protection locked="0"/>
    </xf>
    <xf numFmtId="0" fontId="39" fillId="9" borderId="13" xfId="0" applyFont="1" applyFill="1" applyBorder="1" applyAlignment="1" applyProtection="1">
      <alignment horizontal="center" vertical="center" wrapText="1"/>
      <protection locked="0"/>
    </xf>
    <xf numFmtId="0" fontId="8" fillId="0" borderId="52" xfId="0" applyFont="1" applyFill="1" applyBorder="1" applyAlignment="1" applyProtection="1">
      <alignment horizontal="center" vertical="center"/>
      <protection locked="0"/>
    </xf>
    <xf numFmtId="0" fontId="8" fillId="0" borderId="45" xfId="0" applyFont="1" applyFill="1" applyBorder="1" applyAlignment="1">
      <alignment horizontal="left" vertical="center" wrapText="1"/>
    </xf>
    <xf numFmtId="0" fontId="8" fillId="9" borderId="53" xfId="0" applyFont="1" applyFill="1" applyBorder="1" applyAlignment="1" applyProtection="1">
      <alignment horizontal="center" vertical="center"/>
      <protection locked="0"/>
    </xf>
    <xf numFmtId="0" fontId="8" fillId="8" borderId="13" xfId="0" applyFont="1" applyFill="1" applyBorder="1" applyAlignment="1" applyProtection="1">
      <alignment horizontal="center" vertical="center"/>
      <protection locked="0"/>
    </xf>
    <xf numFmtId="0" fontId="8" fillId="9" borderId="13" xfId="0" applyFont="1" applyFill="1" applyBorder="1" applyAlignment="1" applyProtection="1">
      <alignment horizontal="center" vertical="center"/>
      <protection locked="0"/>
    </xf>
    <xf numFmtId="0" fontId="8" fillId="9" borderId="6" xfId="0" applyFont="1" applyFill="1" applyBorder="1" applyAlignment="1">
      <alignment horizontal="left" vertical="center" wrapText="1"/>
    </xf>
    <xf numFmtId="0" fontId="3" fillId="0" borderId="61" xfId="0" applyFont="1" applyFill="1" applyBorder="1" applyAlignment="1">
      <alignment horizontal="center" vertical="center" wrapText="1"/>
    </xf>
    <xf numFmtId="0" fontId="8" fillId="0" borderId="53" xfId="0" applyFont="1" applyFill="1" applyBorder="1" applyAlignment="1" applyProtection="1">
      <alignment horizontal="center" vertical="center"/>
      <protection locked="0"/>
    </xf>
    <xf numFmtId="0" fontId="8" fillId="0" borderId="13" xfId="0" applyFont="1" applyFill="1" applyBorder="1" applyAlignment="1" applyProtection="1">
      <alignment horizontal="center" vertical="center"/>
      <protection locked="0"/>
    </xf>
    <xf numFmtId="0" fontId="8" fillId="0" borderId="6" xfId="0" applyFont="1" applyFill="1" applyBorder="1" applyAlignment="1">
      <alignment horizontal="left" vertical="center" wrapText="1"/>
    </xf>
    <xf numFmtId="0" fontId="39" fillId="0" borderId="6" xfId="0" applyFont="1" applyFill="1" applyBorder="1" applyAlignment="1" applyProtection="1">
      <alignment horizontal="center" vertical="center"/>
      <protection locked="0"/>
    </xf>
    <xf numFmtId="0" fontId="39" fillId="9" borderId="6" xfId="0" applyFont="1" applyFill="1" applyBorder="1" applyAlignment="1" applyProtection="1">
      <alignment horizontal="center" vertical="center"/>
      <protection locked="0"/>
    </xf>
    <xf numFmtId="0" fontId="39" fillId="0" borderId="12" xfId="0" applyFont="1" applyFill="1" applyBorder="1" applyAlignment="1" applyProtection="1">
      <alignment horizontal="center" vertical="center"/>
      <protection locked="0"/>
    </xf>
    <xf numFmtId="0" fontId="39" fillId="9" borderId="12" xfId="0" applyFont="1" applyFill="1" applyBorder="1" applyAlignment="1" applyProtection="1">
      <alignment horizontal="center" vertical="center"/>
      <protection locked="0"/>
    </xf>
    <xf numFmtId="0" fontId="8" fillId="9" borderId="6" xfId="0" applyFont="1" applyFill="1" applyBorder="1" applyAlignment="1">
      <alignment vertical="center" wrapText="1"/>
    </xf>
    <xf numFmtId="0" fontId="8" fillId="9" borderId="14" xfId="0" applyFont="1" applyFill="1" applyBorder="1" applyAlignment="1" applyProtection="1">
      <alignment horizontal="center" vertical="center"/>
      <protection locked="0"/>
    </xf>
    <xf numFmtId="0" fontId="8" fillId="9" borderId="54" xfId="0" applyFont="1" applyFill="1" applyBorder="1" applyAlignment="1" applyProtection="1">
      <alignment horizontal="center" vertical="center"/>
      <protection locked="0"/>
    </xf>
    <xf numFmtId="0" fontId="39" fillId="9" borderId="55" xfId="0" applyFont="1" applyFill="1" applyBorder="1" applyAlignment="1" applyProtection="1">
      <alignment horizontal="center" vertical="center"/>
      <protection locked="0"/>
    </xf>
    <xf numFmtId="9" fontId="42" fillId="0" borderId="0" xfId="0" applyNumberFormat="1" applyFont="1" applyBorder="1" applyAlignment="1">
      <alignment vertical="center"/>
    </xf>
    <xf numFmtId="0" fontId="8" fillId="10" borderId="42" xfId="0" applyFont="1" applyFill="1" applyBorder="1" applyAlignment="1" applyProtection="1">
      <alignment horizontal="center" vertical="center" wrapText="1"/>
      <protection locked="0"/>
    </xf>
    <xf numFmtId="0" fontId="8" fillId="10" borderId="17" xfId="0" applyFont="1" applyFill="1" applyBorder="1" applyAlignment="1" applyProtection="1">
      <alignment horizontal="center" vertical="center" wrapText="1"/>
      <protection locked="0"/>
    </xf>
    <xf numFmtId="0" fontId="39" fillId="10" borderId="17" xfId="0" applyFont="1" applyFill="1" applyBorder="1" applyAlignment="1" applyProtection="1">
      <alignment horizontal="center" vertical="center"/>
      <protection locked="0"/>
    </xf>
    <xf numFmtId="0" fontId="16" fillId="10" borderId="47" xfId="0" applyFont="1" applyFill="1" applyBorder="1" applyAlignment="1">
      <alignment vertical="center" wrapText="1"/>
    </xf>
    <xf numFmtId="0" fontId="2" fillId="10" borderId="13" xfId="0" applyFont="1" applyFill="1" applyBorder="1" applyAlignment="1">
      <alignment horizontal="left" vertical="center" wrapText="1"/>
    </xf>
    <xf numFmtId="0" fontId="3" fillId="10" borderId="13" xfId="0" applyFont="1" applyFill="1" applyBorder="1" applyAlignment="1">
      <alignment horizontal="center" vertical="center" wrapText="1"/>
    </xf>
    <xf numFmtId="0" fontId="8" fillId="4" borderId="14" xfId="0" applyFont="1" applyFill="1" applyBorder="1" applyAlignment="1" applyProtection="1">
      <alignment horizontal="center" vertical="center" wrapText="1"/>
      <protection locked="0"/>
    </xf>
    <xf numFmtId="0" fontId="8" fillId="10" borderId="14" xfId="0" applyFont="1" applyFill="1" applyBorder="1" applyAlignment="1" applyProtection="1">
      <alignment horizontal="center" vertical="center" wrapText="1"/>
      <protection locked="0"/>
    </xf>
    <xf numFmtId="0" fontId="8" fillId="10" borderId="13" xfId="0" applyFont="1" applyFill="1" applyBorder="1" applyAlignment="1" applyProtection="1">
      <alignment horizontal="center" vertical="center" wrapText="1"/>
      <protection locked="0"/>
    </xf>
    <xf numFmtId="0" fontId="39" fillId="10" borderId="13" xfId="0" applyFont="1" applyFill="1" applyBorder="1" applyAlignment="1" applyProtection="1">
      <alignment horizontal="center" vertical="center"/>
      <protection locked="0"/>
    </xf>
    <xf numFmtId="0" fontId="8" fillId="10" borderId="11" xfId="0" applyFont="1" applyFill="1" applyBorder="1" applyAlignment="1">
      <alignment vertical="center" wrapText="1"/>
    </xf>
    <xf numFmtId="0" fontId="3" fillId="0" borderId="13" xfId="0" applyFont="1" applyFill="1" applyBorder="1" applyAlignment="1">
      <alignment horizontal="center" vertical="center" wrapText="1"/>
    </xf>
    <xf numFmtId="0" fontId="8" fillId="10" borderId="16" xfId="0" applyFont="1" applyFill="1" applyBorder="1" applyAlignment="1" applyProtection="1">
      <alignment horizontal="center" vertical="center" wrapText="1"/>
      <protection locked="0"/>
    </xf>
    <xf numFmtId="0" fontId="8" fillId="8" borderId="15" xfId="0" applyFont="1" applyFill="1" applyBorder="1" applyAlignment="1" applyProtection="1">
      <alignment horizontal="center" vertical="center" wrapText="1"/>
    </xf>
    <xf numFmtId="0" fontId="8" fillId="8" borderId="13" xfId="0" applyFont="1" applyFill="1" applyBorder="1" applyAlignment="1" applyProtection="1">
      <alignment horizontal="center" vertical="center" wrapText="1"/>
    </xf>
    <xf numFmtId="0" fontId="39" fillId="10" borderId="13" xfId="0" applyFont="1" applyFill="1" applyBorder="1" applyAlignment="1" applyProtection="1">
      <alignment horizontal="center" vertical="center" wrapText="1"/>
      <protection locked="0"/>
    </xf>
    <xf numFmtId="0" fontId="8" fillId="4" borderId="16" xfId="0" applyFont="1" applyFill="1" applyBorder="1" applyAlignment="1" applyProtection="1">
      <alignment horizontal="center" vertical="center" wrapText="1"/>
      <protection locked="0"/>
    </xf>
    <xf numFmtId="0" fontId="39" fillId="4" borderId="13" xfId="0" applyFont="1" applyFill="1" applyBorder="1" applyAlignment="1" applyProtection="1">
      <alignment horizontal="center" vertical="center" wrapText="1"/>
      <protection locked="0"/>
    </xf>
    <xf numFmtId="0" fontId="8" fillId="10" borderId="1" xfId="0" applyFont="1" applyFill="1" applyBorder="1" applyAlignment="1" applyProtection="1">
      <alignment horizontal="center" vertical="center" wrapText="1"/>
      <protection locked="0"/>
    </xf>
    <xf numFmtId="0" fontId="8" fillId="10" borderId="53" xfId="0" applyFont="1" applyFill="1" applyBorder="1" applyAlignment="1" applyProtection="1">
      <alignment horizontal="center" vertical="center"/>
      <protection locked="0"/>
    </xf>
    <xf numFmtId="0" fontId="8" fillId="10" borderId="13" xfId="0" applyFont="1" applyFill="1" applyBorder="1" applyAlignment="1" applyProtection="1">
      <alignment horizontal="center" vertical="center"/>
      <protection locked="0"/>
    </xf>
    <xf numFmtId="0" fontId="8" fillId="10" borderId="6" xfId="0" applyFont="1" applyFill="1" applyBorder="1" applyAlignment="1">
      <alignment horizontal="left" vertical="center" wrapText="1"/>
    </xf>
    <xf numFmtId="0" fontId="8" fillId="4" borderId="6" xfId="0" applyFont="1" applyFill="1" applyBorder="1" applyAlignment="1">
      <alignment horizontal="left" vertical="center" wrapText="1"/>
    </xf>
    <xf numFmtId="0" fontId="39" fillId="10" borderId="6" xfId="0" applyFont="1" applyFill="1" applyBorder="1" applyAlignment="1" applyProtection="1">
      <alignment horizontal="center" vertical="center"/>
      <protection locked="0"/>
    </xf>
    <xf numFmtId="0" fontId="39" fillId="10" borderId="12" xfId="0" applyFont="1" applyFill="1" applyBorder="1" applyAlignment="1" applyProtection="1">
      <alignment horizontal="center" vertical="center"/>
      <protection locked="0"/>
    </xf>
    <xf numFmtId="0" fontId="8" fillId="10" borderId="6" xfId="0" applyFont="1" applyFill="1" applyBorder="1" applyAlignment="1">
      <alignment vertical="center" wrapText="1"/>
    </xf>
    <xf numFmtId="0" fontId="8" fillId="4" borderId="6" xfId="0" applyFont="1" applyFill="1" applyBorder="1" applyAlignment="1">
      <alignment vertical="center" wrapText="1"/>
    </xf>
    <xf numFmtId="0" fontId="8" fillId="10" borderId="14" xfId="0" applyFont="1" applyFill="1" applyBorder="1" applyAlignment="1" applyProtection="1">
      <alignment horizontal="center" vertical="center"/>
      <protection locked="0"/>
    </xf>
    <xf numFmtId="0" fontId="8" fillId="10" borderId="54" xfId="0" applyFont="1" applyFill="1" applyBorder="1" applyAlignment="1" applyProtection="1">
      <alignment horizontal="center" vertical="center"/>
      <protection locked="0"/>
    </xf>
    <xf numFmtId="0" fontId="39" fillId="10" borderId="55" xfId="0" applyFont="1" applyFill="1" applyBorder="1" applyAlignment="1" applyProtection="1">
      <alignment horizontal="center" vertical="center"/>
      <protection locked="0"/>
    </xf>
    <xf numFmtId="0" fontId="8" fillId="4" borderId="42" xfId="0" applyFont="1" applyFill="1" applyBorder="1" applyAlignment="1" applyProtection="1">
      <alignment horizontal="center" vertical="center" wrapText="1"/>
      <protection locked="0"/>
    </xf>
    <xf numFmtId="0" fontId="8" fillId="8" borderId="17" xfId="0" applyFont="1" applyFill="1" applyBorder="1" applyAlignment="1" applyProtection="1">
      <alignment horizontal="center" vertical="center" wrapText="1"/>
    </xf>
    <xf numFmtId="0" fontId="8" fillId="4" borderId="17" xfId="0" applyFont="1" applyFill="1" applyBorder="1" applyAlignment="1" applyProtection="1">
      <alignment horizontal="center" vertical="center" wrapText="1"/>
      <protection locked="0"/>
    </xf>
    <xf numFmtId="0" fontId="8" fillId="4" borderId="47" xfId="0" applyFont="1" applyFill="1" applyBorder="1" applyAlignment="1">
      <alignment vertical="center" wrapText="1"/>
    </xf>
    <xf numFmtId="0" fontId="8" fillId="11" borderId="14" xfId="0" applyFont="1" applyFill="1" applyBorder="1" applyAlignment="1" applyProtection="1">
      <alignment horizontal="center" vertical="center" wrapText="1"/>
      <protection locked="0"/>
    </xf>
    <xf numFmtId="0" fontId="8" fillId="11" borderId="13" xfId="0" applyFont="1" applyFill="1" applyBorder="1" applyAlignment="1" applyProtection="1">
      <alignment horizontal="center" vertical="center" wrapText="1"/>
      <protection locked="0"/>
    </xf>
    <xf numFmtId="0" fontId="39" fillId="11" borderId="13" xfId="0" applyFont="1" applyFill="1" applyBorder="1" applyAlignment="1" applyProtection="1">
      <alignment horizontal="center" vertical="center"/>
      <protection locked="0"/>
    </xf>
    <xf numFmtId="0" fontId="8" fillId="11" borderId="59" xfId="0" applyFont="1" applyFill="1" applyBorder="1" applyAlignment="1">
      <alignment vertical="center"/>
    </xf>
    <xf numFmtId="0" fontId="8" fillId="4" borderId="59" xfId="0" applyFont="1" applyFill="1" applyBorder="1" applyAlignment="1">
      <alignment vertical="center"/>
    </xf>
    <xf numFmtId="0" fontId="8" fillId="4" borderId="6" xfId="0" applyFont="1" applyFill="1" applyBorder="1" applyAlignment="1">
      <alignment horizontal="left" vertical="top"/>
    </xf>
    <xf numFmtId="0" fontId="8" fillId="11" borderId="63" xfId="0" applyFont="1" applyFill="1" applyBorder="1" applyAlignment="1">
      <alignment vertical="center"/>
    </xf>
    <xf numFmtId="0" fontId="8" fillId="4" borderId="6" xfId="0" applyFont="1" applyFill="1" applyBorder="1"/>
    <xf numFmtId="0" fontId="8" fillId="11" borderId="6" xfId="0" applyFont="1" applyFill="1" applyBorder="1"/>
    <xf numFmtId="0" fontId="8" fillId="11" borderId="11" xfId="0" applyFont="1" applyFill="1" applyBorder="1" applyAlignment="1">
      <alignment vertical="center" wrapText="1"/>
    </xf>
    <xf numFmtId="0" fontId="8" fillId="11" borderId="16" xfId="0" applyFont="1" applyFill="1" applyBorder="1" applyAlignment="1" applyProtection="1">
      <alignment horizontal="center" vertical="center" wrapText="1"/>
      <protection locked="0"/>
    </xf>
    <xf numFmtId="0" fontId="39" fillId="11" borderId="13" xfId="0" applyFont="1" applyFill="1" applyBorder="1" applyAlignment="1" applyProtection="1">
      <alignment horizontal="center" vertical="center" wrapText="1"/>
      <protection locked="0"/>
    </xf>
    <xf numFmtId="0" fontId="8" fillId="11" borderId="1" xfId="0" applyFont="1" applyFill="1" applyBorder="1" applyAlignment="1" applyProtection="1">
      <alignment horizontal="center" vertical="center" wrapText="1"/>
      <protection locked="0"/>
    </xf>
    <xf numFmtId="0" fontId="46" fillId="0" borderId="0" xfId="0" applyFont="1" applyAlignment="1">
      <alignment vertical="center" wrapText="1"/>
    </xf>
    <xf numFmtId="0" fontId="2" fillId="0" borderId="65" xfId="0" applyFont="1" applyBorder="1" applyAlignment="1" applyProtection="1">
      <alignment vertical="center" wrapText="1"/>
    </xf>
    <xf numFmtId="0" fontId="2" fillId="0" borderId="69" xfId="0" applyFont="1" applyBorder="1" applyAlignment="1" applyProtection="1">
      <alignment vertical="center" wrapText="1"/>
    </xf>
    <xf numFmtId="0" fontId="2" fillId="0" borderId="70" xfId="0" applyFont="1" applyBorder="1" applyAlignment="1" applyProtection="1">
      <alignment vertical="center" wrapText="1"/>
    </xf>
    <xf numFmtId="0" fontId="47" fillId="0" borderId="65" xfId="0" applyFont="1" applyBorder="1" applyAlignment="1" applyProtection="1">
      <alignment vertical="center" wrapText="1"/>
    </xf>
    <xf numFmtId="0" fontId="48" fillId="0" borderId="64" xfId="0" applyFont="1" applyBorder="1" applyAlignment="1" applyProtection="1">
      <alignment vertical="center" wrapText="1"/>
    </xf>
    <xf numFmtId="0" fontId="48" fillId="0" borderId="68" xfId="0" applyFont="1" applyBorder="1" applyAlignment="1" applyProtection="1">
      <alignment vertical="center" wrapText="1"/>
    </xf>
    <xf numFmtId="0" fontId="49" fillId="0" borderId="65" xfId="0" applyFont="1" applyBorder="1" applyAlignment="1" applyProtection="1">
      <alignment horizontal="center" vertical="center" wrapText="1"/>
    </xf>
    <xf numFmtId="164" fontId="50" fillId="0" borderId="69" xfId="0" applyNumberFormat="1" applyFont="1" applyBorder="1" applyAlignment="1" applyProtection="1">
      <alignment vertical="center"/>
    </xf>
    <xf numFmtId="164" fontId="50" fillId="0" borderId="70" xfId="0" applyNumberFormat="1" applyFont="1" applyBorder="1" applyAlignment="1" applyProtection="1">
      <alignment horizontal="left" vertical="center"/>
    </xf>
    <xf numFmtId="0" fontId="49" fillId="0" borderId="72" xfId="0" applyFont="1" applyBorder="1" applyAlignment="1" applyProtection="1">
      <alignment horizontal="center" vertical="center" wrapText="1"/>
    </xf>
    <xf numFmtId="164" fontId="50" fillId="0" borderId="66" xfId="0" applyNumberFormat="1" applyFont="1" applyBorder="1" applyAlignment="1" applyProtection="1">
      <alignment vertical="center"/>
    </xf>
    <xf numFmtId="164" fontId="50" fillId="0" borderId="67" xfId="0" applyNumberFormat="1" applyFont="1" applyBorder="1" applyAlignment="1" applyProtection="1">
      <alignment horizontal="left" vertical="center"/>
    </xf>
    <xf numFmtId="0" fontId="49" fillId="0" borderId="75" xfId="0" applyFont="1" applyBorder="1" applyAlignment="1" applyProtection="1">
      <alignment horizontal="center" vertical="center" wrapText="1"/>
    </xf>
    <xf numFmtId="164" fontId="50" fillId="0" borderId="76" xfId="0" applyNumberFormat="1" applyFont="1" applyBorder="1" applyAlignment="1" applyProtection="1">
      <alignment vertical="center"/>
    </xf>
    <xf numFmtId="164" fontId="50" fillId="0" borderId="77" xfId="0" applyNumberFormat="1" applyFont="1" applyBorder="1" applyAlignment="1" applyProtection="1">
      <alignment horizontal="left" vertical="center"/>
    </xf>
    <xf numFmtId="0" fontId="49" fillId="0" borderId="78" xfId="0" applyFont="1" applyBorder="1" applyAlignment="1" applyProtection="1">
      <alignment horizontal="center" vertical="center" wrapText="1"/>
    </xf>
    <xf numFmtId="164" fontId="50" fillId="0" borderId="79" xfId="0" applyNumberFormat="1" applyFont="1" applyBorder="1" applyAlignment="1" applyProtection="1">
      <alignment vertical="center"/>
    </xf>
    <xf numFmtId="164" fontId="50" fillId="0" borderId="80" xfId="0" applyNumberFormat="1" applyFont="1" applyBorder="1" applyAlignment="1" applyProtection="1">
      <alignment horizontal="left" vertical="center"/>
    </xf>
    <xf numFmtId="0" fontId="49" fillId="0" borderId="73" xfId="0" applyFont="1" applyBorder="1" applyAlignment="1" applyProtection="1">
      <alignment horizontal="center" vertical="center" wrapText="1"/>
    </xf>
    <xf numFmtId="2" fontId="50" fillId="0" borderId="71" xfId="0" applyNumberFormat="1" applyFont="1" applyBorder="1" applyAlignment="1" applyProtection="1">
      <alignment vertical="center" wrapText="1"/>
    </xf>
    <xf numFmtId="164" fontId="50" fillId="0" borderId="74" xfId="0" applyNumberFormat="1" applyFont="1" applyBorder="1" applyAlignment="1" applyProtection="1">
      <alignment horizontal="left" vertical="center"/>
    </xf>
    <xf numFmtId="0" fontId="0" fillId="0" borderId="4" xfId="0" applyBorder="1" applyAlignment="1" applyProtection="1">
      <alignment horizontal="right" vertical="center" wrapText="1"/>
    </xf>
    <xf numFmtId="0" fontId="3" fillId="0" borderId="5" xfId="0" applyFont="1" applyBorder="1" applyAlignment="1" applyProtection="1">
      <alignment vertical="center" wrapText="1"/>
    </xf>
    <xf numFmtId="0" fontId="2" fillId="0" borderId="4" xfId="0" applyFont="1" applyBorder="1" applyAlignment="1" applyProtection="1">
      <alignment horizontal="right" vertical="center" wrapText="1"/>
    </xf>
    <xf numFmtId="0" fontId="0" fillId="0" borderId="7" xfId="0" applyBorder="1" applyAlignment="1" applyProtection="1">
      <alignment horizontal="left" vertical="center" wrapText="1"/>
    </xf>
    <xf numFmtId="0" fontId="13" fillId="0" borderId="8" xfId="0" applyFont="1" applyBorder="1" applyAlignment="1" applyProtection="1">
      <alignment horizontal="left" vertical="center" wrapText="1"/>
    </xf>
    <xf numFmtId="0" fontId="14" fillId="0" borderId="8" xfId="0" applyFont="1" applyBorder="1" applyAlignment="1" applyProtection="1">
      <alignment horizontal="left" vertical="center" wrapText="1"/>
    </xf>
    <xf numFmtId="0" fontId="3" fillId="0" borderId="5" xfId="0" applyFont="1" applyBorder="1" applyProtection="1"/>
    <xf numFmtId="0" fontId="0" fillId="0" borderId="0" xfId="0" applyAlignment="1" applyProtection="1">
      <alignment vertical="center" wrapText="1"/>
    </xf>
    <xf numFmtId="0" fontId="3" fillId="0" borderId="0" xfId="0" applyFont="1" applyProtection="1"/>
    <xf numFmtId="0" fontId="0" fillId="0" borderId="18" xfId="0" applyBorder="1" applyAlignment="1" applyProtection="1">
      <alignment vertical="center" wrapText="1"/>
    </xf>
    <xf numFmtId="0" fontId="3" fillId="0" borderId="0" xfId="0" applyFont="1" applyAlignment="1" applyProtection="1">
      <alignment horizontal="left" vertical="top" wrapText="1"/>
    </xf>
    <xf numFmtId="0" fontId="3" fillId="0" borderId="5" xfId="0" applyFont="1" applyBorder="1" applyAlignment="1" applyProtection="1">
      <alignment horizontal="left" vertical="top" wrapText="1"/>
    </xf>
    <xf numFmtId="0" fontId="30" fillId="9" borderId="13" xfId="0" applyFont="1" applyFill="1" applyBorder="1" applyAlignment="1" applyProtection="1">
      <alignment horizontal="center" vertical="center"/>
      <protection locked="0"/>
    </xf>
    <xf numFmtId="0" fontId="30" fillId="0" borderId="17" xfId="0" applyFont="1" applyFill="1" applyBorder="1" applyAlignment="1" applyProtection="1">
      <alignment horizontal="center" vertical="center"/>
      <protection locked="0"/>
    </xf>
    <xf numFmtId="0" fontId="30" fillId="11" borderId="13" xfId="0" applyFont="1" applyFill="1" applyBorder="1" applyAlignment="1" applyProtection="1">
      <alignment horizontal="center" vertical="center"/>
      <protection locked="0"/>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3" fillId="2" borderId="22"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3" fillId="2" borderId="23"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2" fillId="0" borderId="26" xfId="0" applyFont="1" applyBorder="1" applyAlignment="1" applyProtection="1">
      <alignment horizontal="center" vertical="center" wrapText="1"/>
      <protection locked="0"/>
    </xf>
    <xf numFmtId="0" fontId="0" fillId="0" borderId="27" xfId="0" applyBorder="1" applyAlignment="1" applyProtection="1">
      <alignment horizontal="center" vertical="center" wrapText="1"/>
      <protection locked="0"/>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44" xfId="0" applyFont="1" applyBorder="1" applyAlignment="1" applyProtection="1">
      <alignment horizontal="center" vertical="center" wrapText="1"/>
      <protection locked="0"/>
    </xf>
    <xf numFmtId="0" fontId="0" fillId="0" borderId="45" xfId="0" applyBorder="1"/>
    <xf numFmtId="0" fontId="2" fillId="0" borderId="32" xfId="0" applyFont="1" applyBorder="1" applyAlignment="1" applyProtection="1">
      <alignment horizontal="center" vertical="center" wrapText="1"/>
      <protection locked="0"/>
    </xf>
    <xf numFmtId="0" fontId="0" fillId="0" borderId="6" xfId="0" applyBorder="1"/>
    <xf numFmtId="14" fontId="13" fillId="0" borderId="46" xfId="0" applyNumberFormat="1" applyFont="1" applyBorder="1" applyAlignment="1" applyProtection="1">
      <alignment horizontal="center" vertical="center"/>
      <protection locked="0"/>
    </xf>
    <xf numFmtId="14" fontId="13" fillId="0" borderId="17" xfId="0" applyNumberFormat="1" applyFont="1" applyBorder="1" applyAlignment="1" applyProtection="1">
      <alignment horizontal="center" vertical="center"/>
      <protection locked="0"/>
    </xf>
    <xf numFmtId="14" fontId="13" fillId="0" borderId="2" xfId="0" applyNumberFormat="1" applyFont="1" applyBorder="1" applyAlignment="1" applyProtection="1">
      <alignment horizontal="center" vertical="center"/>
      <protection locked="0"/>
    </xf>
    <xf numFmtId="14" fontId="16" fillId="0" borderId="0" xfId="0" applyNumberFormat="1" applyFont="1" applyBorder="1" applyAlignment="1">
      <alignment horizontal="center" vertical="center"/>
    </xf>
    <xf numFmtId="0" fontId="16" fillId="0" borderId="0" xfId="0" applyFont="1" applyBorder="1" applyAlignment="1">
      <alignment horizontal="center" vertical="center"/>
    </xf>
    <xf numFmtId="0" fontId="2" fillId="0" borderId="32" xfId="0" applyFont="1" applyFill="1" applyBorder="1" applyAlignment="1" applyProtection="1">
      <alignment horizontal="center" vertical="center" wrapText="1"/>
      <protection locked="0"/>
    </xf>
    <xf numFmtId="0" fontId="2" fillId="0" borderId="6" xfId="0" applyFont="1" applyFill="1" applyBorder="1" applyAlignment="1" applyProtection="1">
      <alignment horizontal="center" vertical="center" wrapText="1"/>
      <protection locked="0"/>
    </xf>
    <xf numFmtId="0" fontId="3" fillId="0" borderId="34" xfId="0" applyFont="1" applyBorder="1" applyAlignment="1">
      <alignment horizontal="center" vertical="center" wrapText="1"/>
    </xf>
    <xf numFmtId="0" fontId="0" fillId="0" borderId="39" xfId="0" applyBorder="1"/>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 xfId="0" applyFont="1" applyBorder="1" applyAlignment="1">
      <alignment horizontal="center" vertical="center"/>
    </xf>
    <xf numFmtId="164" fontId="2" fillId="0" borderId="29" xfId="0" applyNumberFormat="1" applyFont="1" applyFill="1" applyBorder="1" applyAlignment="1">
      <alignment horizontal="center" vertical="center"/>
    </xf>
    <xf numFmtId="0" fontId="2" fillId="0" borderId="29" xfId="0" applyFont="1" applyBorder="1" applyAlignment="1">
      <alignment horizontal="center" vertical="center"/>
    </xf>
    <xf numFmtId="0" fontId="28" fillId="0" borderId="29" xfId="0" applyFont="1" applyBorder="1" applyAlignment="1">
      <alignment horizontal="right" vertical="center"/>
    </xf>
    <xf numFmtId="0" fontId="3" fillId="3" borderId="40" xfId="0" applyFont="1" applyFill="1" applyBorder="1" applyAlignment="1">
      <alignment horizontal="center" vertical="center"/>
    </xf>
    <xf numFmtId="0" fontId="3" fillId="3" borderId="41" xfId="0" applyFont="1" applyFill="1" applyBorder="1" applyAlignment="1">
      <alignment horizontal="center" vertical="center"/>
    </xf>
    <xf numFmtId="0" fontId="1" fillId="0" borderId="28" xfId="0" applyFont="1" applyBorder="1" applyAlignment="1" applyProtection="1">
      <alignment vertical="top" wrapText="1"/>
      <protection locked="0"/>
    </xf>
    <xf numFmtId="0" fontId="1" fillId="0" borderId="29" xfId="0" applyFont="1" applyBorder="1" applyAlignment="1" applyProtection="1">
      <alignment vertical="top" wrapText="1"/>
      <protection locked="0"/>
    </xf>
    <xf numFmtId="0" fontId="1" fillId="0" borderId="42" xfId="0" applyFont="1" applyBorder="1" applyAlignment="1" applyProtection="1">
      <alignment vertical="top" wrapText="1"/>
      <protection locked="0"/>
    </xf>
    <xf numFmtId="164" fontId="3" fillId="0" borderId="33" xfId="0" applyNumberFormat="1" applyFont="1" applyBorder="1" applyAlignment="1" applyProtection="1">
      <alignment horizontal="center" vertical="center"/>
      <protection locked="0"/>
    </xf>
    <xf numFmtId="164" fontId="3" fillId="0" borderId="30" xfId="0" applyNumberFormat="1" applyFont="1" applyBorder="1" applyAlignment="1" applyProtection="1">
      <alignment horizontal="center" vertical="center"/>
      <protection locked="0"/>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10" fillId="3" borderId="41" xfId="0" applyFont="1" applyFill="1" applyBorder="1" applyAlignment="1">
      <alignment horizontal="center" vertical="center"/>
    </xf>
    <xf numFmtId="0" fontId="10" fillId="3" borderId="43" xfId="0" applyFont="1" applyFill="1" applyBorder="1" applyAlignment="1">
      <alignment horizontal="center" vertical="center"/>
    </xf>
    <xf numFmtId="0" fontId="5" fillId="0" borderId="0" xfId="0" applyFont="1" applyBorder="1" applyAlignment="1">
      <alignment horizontal="right" vertical="center"/>
    </xf>
    <xf numFmtId="0" fontId="10" fillId="3" borderId="30" xfId="0" applyFont="1" applyFill="1" applyBorder="1" applyAlignment="1">
      <alignment horizontal="center" vertical="center"/>
    </xf>
    <xf numFmtId="0" fontId="10" fillId="3" borderId="31" xfId="0" applyFont="1" applyFill="1" applyBorder="1" applyAlignment="1">
      <alignment horizontal="center" vertical="center"/>
    </xf>
    <xf numFmtId="164" fontId="10" fillId="3" borderId="33" xfId="0" applyNumberFormat="1" applyFont="1" applyFill="1" applyBorder="1" applyAlignment="1">
      <alignment horizontal="center" vertical="center"/>
    </xf>
    <xf numFmtId="164" fontId="10" fillId="3" borderId="30" xfId="0" applyNumberFormat="1" applyFont="1" applyFill="1" applyBorder="1" applyAlignment="1">
      <alignment horizontal="center" vertical="center"/>
    </xf>
    <xf numFmtId="10" fontId="26" fillId="0" borderId="0" xfId="0" applyNumberFormat="1" applyFont="1" applyBorder="1" applyAlignment="1">
      <alignment horizontal="center" vertical="center"/>
    </xf>
    <xf numFmtId="0" fontId="14" fillId="0" borderId="0" xfId="0" applyFont="1" applyBorder="1" applyAlignment="1">
      <alignment horizontal="center" vertical="center"/>
    </xf>
    <xf numFmtId="0" fontId="3" fillId="0" borderId="0" xfId="0" applyFont="1" applyBorder="1" applyAlignment="1">
      <alignment horizontal="center" vertical="center"/>
    </xf>
    <xf numFmtId="0" fontId="3" fillId="2" borderId="34" xfId="0" applyFont="1" applyFill="1" applyBorder="1" applyAlignment="1">
      <alignment horizontal="left" vertical="center"/>
    </xf>
    <xf numFmtId="0" fontId="3" fillId="2" borderId="35" xfId="0" applyFont="1" applyFill="1" applyBorder="1" applyAlignment="1">
      <alignment horizontal="left" vertical="center"/>
    </xf>
    <xf numFmtId="0" fontId="3" fillId="2" borderId="36" xfId="0" applyFont="1" applyFill="1" applyBorder="1" applyAlignment="1">
      <alignment horizontal="left" vertical="center"/>
    </xf>
    <xf numFmtId="0" fontId="2" fillId="0" borderId="13" xfId="0" applyFont="1" applyFill="1" applyBorder="1" applyAlignment="1">
      <alignment horizontal="left" vertical="center" wrapText="1"/>
    </xf>
    <xf numFmtId="0" fontId="3" fillId="2" borderId="34" xfId="0" applyFont="1" applyFill="1" applyBorder="1" applyAlignment="1">
      <alignment horizontal="left" vertical="center" wrapText="1"/>
    </xf>
    <xf numFmtId="0" fontId="3" fillId="2" borderId="35" xfId="0" applyFont="1" applyFill="1" applyBorder="1" applyAlignment="1">
      <alignment horizontal="left" vertical="center" wrapText="1"/>
    </xf>
    <xf numFmtId="0" fontId="3" fillId="2" borderId="36" xfId="0" applyFont="1" applyFill="1" applyBorder="1" applyAlignment="1">
      <alignment horizontal="left" vertical="center" wrapText="1"/>
    </xf>
    <xf numFmtId="0" fontId="3" fillId="0" borderId="48" xfId="0" applyFont="1" applyFill="1" applyBorder="1" applyAlignment="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6" fillId="0" borderId="0" xfId="0" applyFont="1" applyBorder="1" applyAlignment="1">
      <alignment horizontal="center" vertical="center"/>
    </xf>
    <xf numFmtId="0" fontId="2" fillId="0" borderId="13" xfId="0" applyFont="1" applyBorder="1" applyAlignment="1">
      <alignment horizontal="left" vertical="center" wrapText="1"/>
    </xf>
    <xf numFmtId="0" fontId="3" fillId="0" borderId="46" xfId="0" applyFont="1" applyFill="1" applyBorder="1" applyAlignment="1">
      <alignment horizontal="center" vertical="center" wrapText="1"/>
    </xf>
    <xf numFmtId="0" fontId="2" fillId="0" borderId="17" xfId="0" applyFont="1" applyBorder="1" applyAlignment="1">
      <alignment horizontal="left" vertical="center" wrapText="1"/>
    </xf>
    <xf numFmtId="0" fontId="3" fillId="2" borderId="60" xfId="0" applyFont="1" applyFill="1" applyBorder="1" applyAlignment="1">
      <alignment horizontal="left" vertical="center" wrapText="1"/>
    </xf>
    <xf numFmtId="0" fontId="3" fillId="2" borderId="59"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2" fillId="0" borderId="5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0" xfId="0" applyFont="1" applyBorder="1" applyAlignment="1">
      <alignment horizontal="left" vertical="center" wrapText="1"/>
    </xf>
    <xf numFmtId="0" fontId="3" fillId="0" borderId="61"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2" fillId="0" borderId="58" xfId="0" applyFont="1" applyBorder="1" applyAlignment="1">
      <alignment horizontal="left" vertical="center" wrapText="1"/>
    </xf>
    <xf numFmtId="0" fontId="3" fillId="0" borderId="60"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55" xfId="0" applyFont="1" applyBorder="1" applyAlignment="1">
      <alignment horizontal="left" vertical="center" wrapText="1"/>
    </xf>
    <xf numFmtId="0" fontId="2" fillId="0" borderId="54" xfId="0" applyFont="1" applyBorder="1" applyAlignment="1">
      <alignment horizontal="left" vertical="center" wrapText="1"/>
    </xf>
    <xf numFmtId="0" fontId="3" fillId="0" borderId="64"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55" xfId="0" applyFont="1" applyFill="1" applyBorder="1" applyAlignment="1">
      <alignment horizontal="left" vertical="center" wrapText="1"/>
    </xf>
    <xf numFmtId="0" fontId="2" fillId="0" borderId="54" xfId="0" applyFont="1" applyFill="1" applyBorder="1" applyAlignment="1">
      <alignment horizontal="left" vertical="center" wrapText="1"/>
    </xf>
    <xf numFmtId="0" fontId="2" fillId="0" borderId="12" xfId="0" applyFont="1" applyBorder="1" applyAlignment="1">
      <alignment horizontal="center" vertical="center" wrapText="1"/>
    </xf>
    <xf numFmtId="0" fontId="2" fillId="0" borderId="54" xfId="0" applyFont="1" applyBorder="1" applyAlignment="1">
      <alignment horizontal="center" vertical="center" wrapText="1"/>
    </xf>
    <xf numFmtId="0" fontId="3" fillId="0" borderId="81" xfId="0" applyFont="1" applyBorder="1" applyAlignment="1">
      <alignment horizontal="center" vertical="center" wrapText="1"/>
    </xf>
    <xf numFmtId="0" fontId="3"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E87883"/>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spPr>
            <a:solidFill>
              <a:srgbClr val="9999FF"/>
            </a:solidFill>
            <a:ln w="12700">
              <a:solidFill>
                <a:srgbClr val="000000"/>
              </a:solidFill>
              <a:prstDash val="solid"/>
            </a:ln>
          </c:spPr>
          <c:cat>
            <c:strLit>
              <c:ptCount val="17"/>
              <c:pt idx="0">
                <c:v>Exactitude et précision des descriptions techniques</c:v>
              </c:pt>
              <c:pt idx="1">
                <c:v>Concision et lisibilité des informations.</c:v>
              </c:pt>
              <c:pt idx="2">
                <c:v>Pertinence de la définition du rôle tenu au sein du groupe.</c:v>
              </c:pt>
              <c:pt idx="3">
                <c:v>Pertinence des interventions.</c:v>
              </c:pt>
              <c:pt idx="4">
                <c:v>Pertinence et maîtrise des moyens de communication retenus.</c:v>
              </c:pt>
              <c:pt idx="5">
                <c:v>Pertinence du choix des essais à mettre en place.</c:v>
              </c:pt>
              <c:pt idx="6">
                <c:v>Pertinence des indicateurs en vue de qualification.</c:v>
              </c:pt>
              <c:pt idx="7">
                <c:v>Pertinence du protocole d'essai proposé.</c:v>
              </c:pt>
              <c:pt idx="8">
                <c:v>Les essais sont mis en œuvre de façon à garantir la validité et l'exploitabilité des résultats.</c:v>
              </c:pt>
              <c:pt idx="9">
                <c:v>Pertinence des conclusions relatives à la qualification(point de vue technique et économique).</c:v>
              </c:pt>
              <c:pt idx="10">
                <c:v>Cohérence du mode de surveillance choisi au regard des conclusions relatives à la qualification.</c:v>
              </c:pt>
              <c:pt idx="11">
                <c:v>Le moyen est mis en œuvre dans le respect des données de production.</c:v>
              </c:pt>
              <c:pt idx="12">
                <c:v>Exactitude du protocole de contrôle des caractéristiques et/ou performances du moyen.</c:v>
              </c:pt>
              <c:pt idx="13">
                <c:v>Pertinence de l'identification des critères d'amélioration technico-économiques.</c:v>
              </c:pt>
              <c:pt idx="14">
                <c:v>Exactitude de la mise en oeuvre de la méthode ou de l’outil d’amélioration de la qualité.</c:v>
              </c:pt>
              <c:pt idx="15">
                <c:v>Pertinence des améliorations proposées.</c:v>
              </c:pt>
              <c:pt idx="16">
                <c:v>Les modifications sont correctement intégrées au processus.</c:v>
              </c:pt>
            </c:strLit>
          </c:cat>
          <c:val>
            <c:numLit>
              <c:formatCode>General</c:formatCode>
              <c:ptCount val="17"/>
              <c:pt idx="0">
                <c:v>0</c:v>
              </c:pt>
              <c:pt idx="1">
                <c:v>0</c:v>
              </c:pt>
              <c:pt idx="2">
                <c:v>0</c:v>
              </c:pt>
              <c:pt idx="3">
                <c:v>0</c:v>
              </c:pt>
              <c:pt idx="4">
                <c:v>0</c:v>
              </c:pt>
              <c:pt idx="5">
                <c:v>1</c:v>
              </c:pt>
              <c:pt idx="6">
                <c:v>0.66666666666666763</c:v>
              </c:pt>
              <c:pt idx="7">
                <c:v>0.77777777777777946</c:v>
              </c:pt>
              <c:pt idx="8">
                <c:v>0.5</c:v>
              </c:pt>
              <c:pt idx="9">
                <c:v>0.33333333333333331</c:v>
              </c:pt>
              <c:pt idx="10">
                <c:v>0</c:v>
              </c:pt>
              <c:pt idx="11">
                <c:v>0</c:v>
              </c:pt>
              <c:pt idx="12">
                <c:v>0</c:v>
              </c:pt>
              <c:pt idx="13">
                <c:v>0</c:v>
              </c:pt>
              <c:pt idx="14">
                <c:v>0</c:v>
              </c:pt>
              <c:pt idx="15">
                <c:v>0</c:v>
              </c:pt>
              <c:pt idx="16">
                <c:v>0</c:v>
              </c:pt>
            </c:numLit>
          </c:val>
        </c:ser>
        <c:axId val="131219840"/>
        <c:axId val="131221376"/>
      </c:barChart>
      <c:catAx>
        <c:axId val="131219840"/>
        <c:scaling>
          <c:orientation val="minMax"/>
        </c:scaling>
        <c:axPos val="b"/>
        <c:numFmt formatCode="General" sourceLinked="1"/>
        <c:tickLblPos val="nextTo"/>
        <c:spPr>
          <a:ln w="3175">
            <a:solidFill>
              <a:srgbClr val="000000"/>
            </a:solidFill>
            <a:prstDash val="solid"/>
          </a:ln>
        </c:spPr>
        <c:txPr>
          <a:bodyPr rot="-5400000" vert="horz"/>
          <a:lstStyle/>
          <a:p>
            <a:pPr>
              <a:defRPr sz="825" b="0" i="0" u="none" strike="noStrike" baseline="0">
                <a:solidFill>
                  <a:srgbClr val="000000"/>
                </a:solidFill>
                <a:latin typeface="Arial"/>
                <a:ea typeface="Arial"/>
                <a:cs typeface="Arial"/>
              </a:defRPr>
            </a:pPr>
            <a:endParaRPr lang="fr-FR"/>
          </a:p>
        </c:txPr>
        <c:crossAx val="131221376"/>
        <c:crosses val="autoZero"/>
        <c:auto val="1"/>
        <c:lblAlgn val="ctr"/>
        <c:lblOffset val="100"/>
        <c:tickLblSkip val="1"/>
        <c:tickMarkSkip val="1"/>
      </c:catAx>
      <c:valAx>
        <c:axId val="131221376"/>
        <c:scaling>
          <c:orientation val="minMax"/>
          <c:max val="1"/>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31219840"/>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67" footer="0.49212598450000067"/>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5.8064575206490492E-2"/>
          <c:y val="0.12102406909560802"/>
          <c:w val="0.90967741935484125"/>
          <c:h val="0.64820298691461076"/>
        </c:manualLayout>
      </c:layout>
      <c:barChart>
        <c:barDir val="bar"/>
        <c:grouping val="clustered"/>
        <c:ser>
          <c:idx val="0"/>
          <c:order val="0"/>
          <c:spPr>
            <a:solidFill>
              <a:srgbClr val="000000"/>
            </a:solidFill>
            <a:ln w="12700">
              <a:solidFill>
                <a:srgbClr val="000000"/>
              </a:solidFill>
              <a:prstDash val="solid"/>
            </a:ln>
          </c:spPr>
          <c:invertIfNegative val="1"/>
          <c:val>
            <c:numRef>
              <c:f>'Not E31'!$P$5:$P$8</c:f>
              <c:numCache>
                <c:formatCode>0.00%</c:formatCode>
                <c:ptCount val="4"/>
                <c:pt idx="0">
                  <c:v>0</c:v>
                </c:pt>
                <c:pt idx="1">
                  <c:v>0</c:v>
                </c:pt>
                <c:pt idx="2">
                  <c:v>0</c:v>
                </c:pt>
                <c:pt idx="3">
                  <c:v>0</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Lst>
        </c:ser>
        <c:axId val="132236032"/>
        <c:axId val="132237568"/>
      </c:barChart>
      <c:catAx>
        <c:axId val="132236032"/>
        <c:scaling>
          <c:orientation val="maxMin"/>
        </c:scaling>
        <c:delete val="1"/>
        <c:axPos val="l"/>
        <c:majorGridlines>
          <c:spPr>
            <a:ln w="3175">
              <a:solidFill>
                <a:srgbClr val="000000"/>
              </a:solidFill>
              <a:prstDash val="solid"/>
            </a:ln>
          </c:spPr>
        </c:majorGridlines>
        <c:tickLblPos val="none"/>
        <c:crossAx val="132237568"/>
        <c:crosses val="autoZero"/>
        <c:auto val="1"/>
        <c:lblAlgn val="ctr"/>
        <c:lblOffset val="100"/>
      </c:catAx>
      <c:valAx>
        <c:axId val="132237568"/>
        <c:scaling>
          <c:orientation val="minMax"/>
          <c:max val="1"/>
          <c:min val="0"/>
        </c:scaling>
        <c:delete val="1"/>
        <c:axPos val="t"/>
        <c:numFmt formatCode="0.00%" sourceLinked="1"/>
        <c:tickLblPos val="none"/>
        <c:crossAx val="132236032"/>
        <c:crosses val="autoZero"/>
        <c:crossBetween val="between"/>
        <c:majorUnit val="0.33330000000000187"/>
      </c:valAx>
      <c:spPr>
        <a:solidFill>
          <a:srgbClr val="FFFF99"/>
        </a:solidFill>
        <a:ln w="12700">
          <a:solidFill>
            <a:srgbClr val="808080"/>
          </a:solidFill>
          <a:prstDash val="solid"/>
        </a:ln>
      </c:spPr>
    </c:plotArea>
    <c:plotVisOnly val="1"/>
    <c:dispBlanksAs val="gap"/>
  </c:chart>
  <c:spPr>
    <a:noFill/>
    <a:ln w="9525">
      <a:noFill/>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06" footer="0.4921259845000010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5.8441743740309464E-2"/>
          <c:y val="1.845021774500142E-2"/>
          <c:w val="0.91558731859818465"/>
          <c:h val="0.96679140983807799"/>
        </c:manualLayout>
      </c:layout>
      <c:barChart>
        <c:barDir val="bar"/>
        <c:grouping val="clustered"/>
        <c:ser>
          <c:idx val="0"/>
          <c:order val="0"/>
          <c:spPr>
            <a:solidFill>
              <a:srgbClr val="000000"/>
            </a:solidFill>
            <a:ln w="12700">
              <a:solidFill>
                <a:srgbClr val="000000"/>
              </a:solidFill>
              <a:prstDash val="solid"/>
            </a:ln>
          </c:spPr>
          <c:invertIfNegative val="1"/>
          <c:val>
            <c:numRef>
              <c:f>'Not E31'!$P$10:$P$11</c:f>
              <c:numCache>
                <c:formatCode>0.00%</c:formatCode>
                <c:ptCount val="2"/>
                <c:pt idx="0">
                  <c:v>0</c:v>
                </c:pt>
                <c:pt idx="1">
                  <c:v>0</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Lst>
        </c:ser>
        <c:axId val="132330624"/>
        <c:axId val="132332160"/>
      </c:barChart>
      <c:catAx>
        <c:axId val="132330624"/>
        <c:scaling>
          <c:orientation val="maxMin"/>
        </c:scaling>
        <c:delete val="1"/>
        <c:axPos val="l"/>
        <c:majorGridlines>
          <c:spPr>
            <a:ln w="3175">
              <a:solidFill>
                <a:srgbClr val="000000"/>
              </a:solidFill>
              <a:prstDash val="solid"/>
            </a:ln>
          </c:spPr>
        </c:majorGridlines>
        <c:tickLblPos val="none"/>
        <c:crossAx val="132332160"/>
        <c:crosses val="autoZero"/>
        <c:auto val="1"/>
        <c:lblAlgn val="ctr"/>
        <c:lblOffset val="100"/>
      </c:catAx>
      <c:valAx>
        <c:axId val="132332160"/>
        <c:scaling>
          <c:orientation val="minMax"/>
          <c:max val="1"/>
          <c:min val="0"/>
        </c:scaling>
        <c:delete val="1"/>
        <c:axPos val="t"/>
        <c:numFmt formatCode="0.00%" sourceLinked="1"/>
        <c:tickLblPos val="none"/>
        <c:crossAx val="132330624"/>
        <c:crosses val="autoZero"/>
        <c:crossBetween val="between"/>
        <c:majorUnit val="0.33330000000000187"/>
      </c:valAx>
      <c:spPr>
        <a:solidFill>
          <a:srgbClr val="CCFFFF"/>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06" footer="0.4921259845000010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6.4935270822566588E-2"/>
          <c:y val="2.5000000000000001E-2"/>
          <c:w val="0.90909379151592751"/>
          <c:h val="0.89857925637376623"/>
        </c:manualLayout>
      </c:layout>
      <c:barChart>
        <c:barDir val="bar"/>
        <c:grouping val="clustered"/>
        <c:ser>
          <c:idx val="0"/>
          <c:order val="0"/>
          <c:spPr>
            <a:solidFill>
              <a:srgbClr val="000000"/>
            </a:solidFill>
            <a:ln w="12700">
              <a:solidFill>
                <a:srgbClr val="000000"/>
              </a:solidFill>
              <a:prstDash val="solid"/>
            </a:ln>
          </c:spPr>
          <c:invertIfNegative val="1"/>
          <c:val>
            <c:numRef>
              <c:f>'Not E31'!$P$13:$P$15</c:f>
              <c:numCache>
                <c:formatCode>0.00%</c:formatCode>
                <c:ptCount val="3"/>
                <c:pt idx="0">
                  <c:v>0</c:v>
                </c:pt>
                <c:pt idx="1">
                  <c:v>0</c:v>
                </c:pt>
                <c:pt idx="2">
                  <c:v>0</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Lst>
        </c:ser>
        <c:axId val="132351488"/>
        <c:axId val="132353024"/>
      </c:barChart>
      <c:catAx>
        <c:axId val="132351488"/>
        <c:scaling>
          <c:orientation val="maxMin"/>
        </c:scaling>
        <c:delete val="1"/>
        <c:axPos val="l"/>
        <c:majorGridlines>
          <c:spPr>
            <a:ln w="3175">
              <a:solidFill>
                <a:srgbClr val="000000"/>
              </a:solidFill>
              <a:prstDash val="solid"/>
            </a:ln>
          </c:spPr>
        </c:majorGridlines>
        <c:tickLblPos val="none"/>
        <c:crossAx val="132353024"/>
        <c:crosses val="autoZero"/>
        <c:auto val="1"/>
        <c:lblAlgn val="ctr"/>
        <c:lblOffset val="100"/>
      </c:catAx>
      <c:valAx>
        <c:axId val="132353024"/>
        <c:scaling>
          <c:orientation val="minMax"/>
          <c:max val="1"/>
          <c:min val="0"/>
        </c:scaling>
        <c:delete val="1"/>
        <c:axPos val="t"/>
        <c:numFmt formatCode="0.00%" sourceLinked="1"/>
        <c:tickLblPos val="none"/>
        <c:crossAx val="132351488"/>
        <c:crosses val="autoZero"/>
        <c:crossBetween val="between"/>
        <c:majorUnit val="0.33330000000000187"/>
      </c:valAx>
      <c:spPr>
        <a:solidFill>
          <a:srgbClr val="FFCC99"/>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06" footer="0.4921259845000010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spPr>
            <a:solidFill>
              <a:srgbClr val="9999FF"/>
            </a:solidFill>
            <a:ln w="12700">
              <a:solidFill>
                <a:srgbClr val="000000"/>
              </a:solidFill>
              <a:prstDash val="solid"/>
            </a:ln>
          </c:spPr>
          <c:cat>
            <c:strLit>
              <c:ptCount val="17"/>
              <c:pt idx="0">
                <c:v>Exactitude et précision des descriptions techniques</c:v>
              </c:pt>
              <c:pt idx="1">
                <c:v>Concision et lisibilité des informations.</c:v>
              </c:pt>
              <c:pt idx="2">
                <c:v>Pertinence de la définition du rôle tenu au sein du groupe.</c:v>
              </c:pt>
              <c:pt idx="3">
                <c:v>Pertinence des interventions.</c:v>
              </c:pt>
              <c:pt idx="4">
                <c:v>Pertinence et maîtrise des moyens de communication retenus.</c:v>
              </c:pt>
              <c:pt idx="5">
                <c:v>Pertinence du choix des essais à mettre en place.</c:v>
              </c:pt>
              <c:pt idx="6">
                <c:v>Pertinence des indicateurs en vue de qualification.</c:v>
              </c:pt>
              <c:pt idx="7">
                <c:v>Pertinence du protocole d'essai proposé.</c:v>
              </c:pt>
              <c:pt idx="8">
                <c:v>Les essais sont mis en œuvre de façon à garantir la validité et l'exploitabilité des résultats.</c:v>
              </c:pt>
              <c:pt idx="9">
                <c:v>Pertinence des conclusions relatives à la qualification(point de vue technique et économique).</c:v>
              </c:pt>
              <c:pt idx="10">
                <c:v>Cohérence du mode de surveillance choisi au regard des conclusions relatives à la qualification.</c:v>
              </c:pt>
              <c:pt idx="11">
                <c:v>Le moyen est mis en œuvre dans le respect des données de production.</c:v>
              </c:pt>
              <c:pt idx="12">
                <c:v>Exactitude du protocole de contrôle des caractéristiques et/ou performances du moyen.</c:v>
              </c:pt>
              <c:pt idx="13">
                <c:v>Pertinence de l'identification des critères d'amélioration technico-économiques.</c:v>
              </c:pt>
              <c:pt idx="14">
                <c:v>Exactitude de la mise en oeuvre de la méthode ou de l’outil d’amélioration de la qualité.</c:v>
              </c:pt>
              <c:pt idx="15">
                <c:v>Pertinence des améliorations proposées.</c:v>
              </c:pt>
              <c:pt idx="16">
                <c:v>Les modifications sont correctement intégrées au processus.</c:v>
              </c:pt>
            </c:strLit>
          </c:cat>
          <c:val>
            <c:numLit>
              <c:formatCode>General</c:formatCode>
              <c:ptCount val="17"/>
              <c:pt idx="0">
                <c:v>0</c:v>
              </c:pt>
              <c:pt idx="1">
                <c:v>0</c:v>
              </c:pt>
              <c:pt idx="2">
                <c:v>0</c:v>
              </c:pt>
              <c:pt idx="3">
                <c:v>0</c:v>
              </c:pt>
              <c:pt idx="4">
                <c:v>0</c:v>
              </c:pt>
              <c:pt idx="5">
                <c:v>1</c:v>
              </c:pt>
              <c:pt idx="6">
                <c:v>0.66666666666666663</c:v>
              </c:pt>
              <c:pt idx="7">
                <c:v>0.77777777777777979</c:v>
              </c:pt>
              <c:pt idx="8">
                <c:v>0.5</c:v>
              </c:pt>
              <c:pt idx="9">
                <c:v>0.33333333333333331</c:v>
              </c:pt>
              <c:pt idx="10">
                <c:v>0</c:v>
              </c:pt>
              <c:pt idx="11">
                <c:v>0</c:v>
              </c:pt>
              <c:pt idx="12">
                <c:v>0</c:v>
              </c:pt>
              <c:pt idx="13">
                <c:v>0</c:v>
              </c:pt>
              <c:pt idx="14">
                <c:v>0</c:v>
              </c:pt>
              <c:pt idx="15">
                <c:v>0</c:v>
              </c:pt>
              <c:pt idx="16">
                <c:v>0</c:v>
              </c:pt>
            </c:numLit>
          </c:val>
        </c:ser>
        <c:axId val="132540672"/>
        <c:axId val="132546560"/>
      </c:barChart>
      <c:catAx>
        <c:axId val="132540672"/>
        <c:scaling>
          <c:orientation val="minMax"/>
        </c:scaling>
        <c:axPos val="b"/>
        <c:numFmt formatCode="General" sourceLinked="1"/>
        <c:tickLblPos val="nextTo"/>
        <c:spPr>
          <a:ln w="3175">
            <a:solidFill>
              <a:srgbClr val="000000"/>
            </a:solidFill>
            <a:prstDash val="solid"/>
          </a:ln>
        </c:spPr>
        <c:txPr>
          <a:bodyPr rot="-5400000" vert="horz"/>
          <a:lstStyle/>
          <a:p>
            <a:pPr>
              <a:defRPr sz="825" b="0" i="0" u="none" strike="noStrike" baseline="0">
                <a:solidFill>
                  <a:srgbClr val="000000"/>
                </a:solidFill>
                <a:latin typeface="Arial"/>
                <a:ea typeface="Arial"/>
                <a:cs typeface="Arial"/>
              </a:defRPr>
            </a:pPr>
            <a:endParaRPr lang="fr-FR"/>
          </a:p>
        </c:txPr>
        <c:crossAx val="132546560"/>
        <c:crosses val="autoZero"/>
        <c:auto val="1"/>
        <c:lblAlgn val="ctr"/>
        <c:lblOffset val="100"/>
        <c:tickLblSkip val="1"/>
        <c:tickMarkSkip val="1"/>
      </c:catAx>
      <c:valAx>
        <c:axId val="132546560"/>
        <c:scaling>
          <c:orientation val="minMax"/>
          <c:max val="1"/>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32540672"/>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 footer="0.492125984500001"/>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5.8064575206490492E-2"/>
          <c:y val="6.2076504953010161E-2"/>
          <c:w val="0.90967741935484103"/>
          <c:h val="0.83683454406908864"/>
        </c:manualLayout>
      </c:layout>
      <c:barChart>
        <c:barDir val="bar"/>
        <c:grouping val="clustered"/>
        <c:ser>
          <c:idx val="0"/>
          <c:order val="0"/>
          <c:spPr>
            <a:solidFill>
              <a:srgbClr val="000000"/>
            </a:solidFill>
            <a:ln w="12700">
              <a:solidFill>
                <a:srgbClr val="000000"/>
              </a:solidFill>
              <a:prstDash val="solid"/>
            </a:ln>
          </c:spPr>
          <c:invertIfNegative val="1"/>
          <c:val>
            <c:numRef>
              <c:f>'Not E32'!$P$5:$P$16</c:f>
              <c:numCache>
                <c:formatCode>0.00%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axId val="132553344"/>
        <c:axId val="132567424"/>
      </c:barChart>
      <c:catAx>
        <c:axId val="132553344"/>
        <c:scaling>
          <c:orientation val="maxMin"/>
        </c:scaling>
        <c:delete val="1"/>
        <c:axPos val="l"/>
        <c:majorGridlines>
          <c:spPr>
            <a:ln w="3175">
              <a:solidFill>
                <a:srgbClr val="000000"/>
              </a:solidFill>
              <a:prstDash val="solid"/>
            </a:ln>
          </c:spPr>
        </c:majorGridlines>
        <c:tickLblPos val="none"/>
        <c:crossAx val="132567424"/>
        <c:crosses val="autoZero"/>
        <c:auto val="1"/>
        <c:lblAlgn val="ctr"/>
        <c:lblOffset val="100"/>
      </c:catAx>
      <c:valAx>
        <c:axId val="132567424"/>
        <c:scaling>
          <c:orientation val="minMax"/>
          <c:max val="1"/>
          <c:min val="0"/>
        </c:scaling>
        <c:delete val="1"/>
        <c:axPos val="t"/>
        <c:numFmt formatCode="0.00%" sourceLinked="1"/>
        <c:tickLblPos val="none"/>
        <c:crossAx val="132553344"/>
        <c:crosses val="autoZero"/>
        <c:crossBetween val="between"/>
        <c:majorUnit val="0.33330000000000165"/>
      </c:valAx>
      <c:spPr>
        <a:solidFill>
          <a:srgbClr val="FFFF99"/>
        </a:solidFill>
        <a:ln w="12700">
          <a:solidFill>
            <a:srgbClr val="808080"/>
          </a:solidFill>
          <a:prstDash val="solid"/>
        </a:ln>
      </c:spPr>
    </c:plotArea>
    <c:plotVisOnly val="1"/>
    <c:dispBlanksAs val="gap"/>
  </c:chart>
  <c:spPr>
    <a:noFill/>
    <a:ln w="9525">
      <a:noFill/>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5.8441743740309478E-2"/>
          <c:y val="1.845021774500142E-2"/>
          <c:w val="0.91558731859818465"/>
          <c:h val="0.96679140983807765"/>
        </c:manualLayout>
      </c:layout>
      <c:barChart>
        <c:barDir val="bar"/>
        <c:grouping val="clustered"/>
        <c:ser>
          <c:idx val="0"/>
          <c:order val="0"/>
          <c:spPr>
            <a:solidFill>
              <a:srgbClr val="000000"/>
            </a:solidFill>
            <a:ln w="12700">
              <a:solidFill>
                <a:srgbClr val="000000"/>
              </a:solidFill>
              <a:prstDash val="solid"/>
            </a:ln>
          </c:spPr>
          <c:invertIfNegative val="1"/>
          <c:val>
            <c:numRef>
              <c:f>'Not E32'!$P$18:$P$21</c:f>
              <c:numCache>
                <c:formatCode>0.00%</c:formatCode>
                <c:ptCount val="4"/>
                <c:pt idx="0">
                  <c:v>0</c:v>
                </c:pt>
                <c:pt idx="1">
                  <c:v>0</c:v>
                </c:pt>
                <c:pt idx="2">
                  <c:v>0</c:v>
                </c:pt>
                <c:pt idx="3">
                  <c:v>0</c:v>
                </c:pt>
              </c:numCache>
            </c:numRef>
          </c:val>
        </c:ser>
        <c:axId val="132258816"/>
        <c:axId val="132260608"/>
      </c:barChart>
      <c:catAx>
        <c:axId val="132258816"/>
        <c:scaling>
          <c:orientation val="maxMin"/>
        </c:scaling>
        <c:delete val="1"/>
        <c:axPos val="l"/>
        <c:majorGridlines>
          <c:spPr>
            <a:ln w="3175">
              <a:solidFill>
                <a:srgbClr val="000000"/>
              </a:solidFill>
              <a:prstDash val="solid"/>
            </a:ln>
          </c:spPr>
        </c:majorGridlines>
        <c:tickLblPos val="none"/>
        <c:crossAx val="132260608"/>
        <c:crosses val="autoZero"/>
        <c:auto val="1"/>
        <c:lblAlgn val="ctr"/>
        <c:lblOffset val="100"/>
      </c:catAx>
      <c:valAx>
        <c:axId val="132260608"/>
        <c:scaling>
          <c:orientation val="minMax"/>
          <c:max val="1"/>
          <c:min val="0"/>
        </c:scaling>
        <c:delete val="1"/>
        <c:axPos val="t"/>
        <c:numFmt formatCode="0.00%" sourceLinked="1"/>
        <c:tickLblPos val="none"/>
        <c:crossAx val="132258816"/>
        <c:crosses val="autoZero"/>
        <c:crossBetween val="between"/>
        <c:majorUnit val="0.33330000000000165"/>
      </c:valAx>
      <c:spPr>
        <a:solidFill>
          <a:srgbClr val="CCFFFF"/>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6.4935270822566546E-2"/>
          <c:y val="2.5000000000000001E-2"/>
          <c:w val="0.90909379151592751"/>
          <c:h val="0.95500000000000063"/>
        </c:manualLayout>
      </c:layout>
      <c:barChart>
        <c:barDir val="bar"/>
        <c:grouping val="clustered"/>
        <c:ser>
          <c:idx val="0"/>
          <c:order val="0"/>
          <c:spPr>
            <a:solidFill>
              <a:srgbClr val="000000"/>
            </a:solidFill>
            <a:ln w="12700">
              <a:solidFill>
                <a:srgbClr val="000000"/>
              </a:solidFill>
              <a:prstDash val="solid"/>
            </a:ln>
          </c:spPr>
          <c:invertIfNegative val="1"/>
          <c:val>
            <c:numRef>
              <c:f>'Not E32'!$P$23:$P$26</c:f>
              <c:numCache>
                <c:formatCode>0.00%</c:formatCode>
                <c:ptCount val="4"/>
                <c:pt idx="0">
                  <c:v>0</c:v>
                </c:pt>
                <c:pt idx="1">
                  <c:v>0</c:v>
                </c:pt>
                <c:pt idx="2">
                  <c:v>0</c:v>
                </c:pt>
                <c:pt idx="3">
                  <c:v>0</c:v>
                </c:pt>
              </c:numCache>
            </c:numRef>
          </c:val>
        </c:ser>
        <c:axId val="132271488"/>
        <c:axId val="132293760"/>
      </c:barChart>
      <c:catAx>
        <c:axId val="132271488"/>
        <c:scaling>
          <c:orientation val="maxMin"/>
        </c:scaling>
        <c:delete val="1"/>
        <c:axPos val="l"/>
        <c:majorGridlines>
          <c:spPr>
            <a:ln w="3175">
              <a:solidFill>
                <a:srgbClr val="000000"/>
              </a:solidFill>
              <a:prstDash val="solid"/>
            </a:ln>
          </c:spPr>
        </c:majorGridlines>
        <c:tickLblPos val="none"/>
        <c:crossAx val="132293760"/>
        <c:crosses val="autoZero"/>
        <c:auto val="1"/>
        <c:lblAlgn val="ctr"/>
        <c:lblOffset val="100"/>
      </c:catAx>
      <c:valAx>
        <c:axId val="132293760"/>
        <c:scaling>
          <c:orientation val="minMax"/>
          <c:max val="1"/>
          <c:min val="0"/>
        </c:scaling>
        <c:delete val="1"/>
        <c:axPos val="t"/>
        <c:numFmt formatCode="0.00%" sourceLinked="1"/>
        <c:tickLblPos val="none"/>
        <c:crossAx val="132271488"/>
        <c:crosses val="autoZero"/>
        <c:crossBetween val="between"/>
        <c:majorUnit val="0.33330000000000165"/>
      </c:valAx>
      <c:spPr>
        <a:solidFill>
          <a:srgbClr val="FFCC99"/>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95" footer="0.4921259845000009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spPr>
            <a:solidFill>
              <a:srgbClr val="9999FF"/>
            </a:solidFill>
            <a:ln w="12700">
              <a:solidFill>
                <a:srgbClr val="000000"/>
              </a:solidFill>
              <a:prstDash val="solid"/>
            </a:ln>
          </c:spPr>
          <c:cat>
            <c:strLit>
              <c:ptCount val="17"/>
              <c:pt idx="0">
                <c:v>Exactitude et précision des descriptions techniques</c:v>
              </c:pt>
              <c:pt idx="1">
                <c:v>Concision et lisibilité des informations.</c:v>
              </c:pt>
              <c:pt idx="2">
                <c:v>Pertinence de la définition du rôle tenu au sein du groupe.</c:v>
              </c:pt>
              <c:pt idx="3">
                <c:v>Pertinence des interventions.</c:v>
              </c:pt>
              <c:pt idx="4">
                <c:v>Pertinence et maîtrise des moyens de communication retenus.</c:v>
              </c:pt>
              <c:pt idx="5">
                <c:v>Pertinence du choix des essais à mettre en place.</c:v>
              </c:pt>
              <c:pt idx="6">
                <c:v>Pertinence des indicateurs en vue de qualification.</c:v>
              </c:pt>
              <c:pt idx="7">
                <c:v>Pertinence du protocole d'essai proposé.</c:v>
              </c:pt>
              <c:pt idx="8">
                <c:v>Les essais sont mis en œuvre de façon à garantir la validité et l'exploitabilité des résultats.</c:v>
              </c:pt>
              <c:pt idx="9">
                <c:v>Pertinence des conclusions relatives à la qualification(point de vue technique et économique).</c:v>
              </c:pt>
              <c:pt idx="10">
                <c:v>Cohérence du mode de surveillance choisi au regard des conclusions relatives à la qualification.</c:v>
              </c:pt>
              <c:pt idx="11">
                <c:v>Le moyen est mis en œuvre dans le respect des données de production.</c:v>
              </c:pt>
              <c:pt idx="12">
                <c:v>Exactitude du protocole de contrôle des caractéristiques et/ou performances du moyen.</c:v>
              </c:pt>
              <c:pt idx="13">
                <c:v>Pertinence de l'identification des critères d'amélioration technico-économiques.</c:v>
              </c:pt>
              <c:pt idx="14">
                <c:v>Exactitude de la mise en oeuvre de la méthode ou de l’outil d’amélioration de la qualité.</c:v>
              </c:pt>
              <c:pt idx="15">
                <c:v>Pertinence des améliorations proposées.</c:v>
              </c:pt>
              <c:pt idx="16">
                <c:v>Les modifications sont correctement intégrées au processus.</c:v>
              </c:pt>
            </c:strLit>
          </c:cat>
          <c:val>
            <c:numLit>
              <c:formatCode>General</c:formatCode>
              <c:ptCount val="17"/>
              <c:pt idx="0">
                <c:v>0</c:v>
              </c:pt>
              <c:pt idx="1">
                <c:v>0</c:v>
              </c:pt>
              <c:pt idx="2">
                <c:v>0</c:v>
              </c:pt>
              <c:pt idx="3">
                <c:v>0</c:v>
              </c:pt>
              <c:pt idx="4">
                <c:v>0</c:v>
              </c:pt>
              <c:pt idx="5">
                <c:v>1</c:v>
              </c:pt>
              <c:pt idx="6">
                <c:v>0.66666666666666663</c:v>
              </c:pt>
              <c:pt idx="7">
                <c:v>0.77777777777778023</c:v>
              </c:pt>
              <c:pt idx="8">
                <c:v>0.5</c:v>
              </c:pt>
              <c:pt idx="9">
                <c:v>0.33333333333333331</c:v>
              </c:pt>
              <c:pt idx="10">
                <c:v>0</c:v>
              </c:pt>
              <c:pt idx="11">
                <c:v>0</c:v>
              </c:pt>
              <c:pt idx="12">
                <c:v>0</c:v>
              </c:pt>
              <c:pt idx="13">
                <c:v>0</c:v>
              </c:pt>
              <c:pt idx="14">
                <c:v>0</c:v>
              </c:pt>
              <c:pt idx="15">
                <c:v>0</c:v>
              </c:pt>
              <c:pt idx="16">
                <c:v>0</c:v>
              </c:pt>
            </c:numLit>
          </c:val>
        </c:ser>
        <c:axId val="135152000"/>
        <c:axId val="135153536"/>
      </c:barChart>
      <c:catAx>
        <c:axId val="135152000"/>
        <c:scaling>
          <c:orientation val="minMax"/>
        </c:scaling>
        <c:axPos val="b"/>
        <c:numFmt formatCode="General" sourceLinked="1"/>
        <c:tickLblPos val="nextTo"/>
        <c:spPr>
          <a:ln w="3175">
            <a:solidFill>
              <a:srgbClr val="000000"/>
            </a:solidFill>
            <a:prstDash val="solid"/>
          </a:ln>
        </c:spPr>
        <c:txPr>
          <a:bodyPr rot="-5400000" vert="horz"/>
          <a:lstStyle/>
          <a:p>
            <a:pPr>
              <a:defRPr sz="825" b="0" i="0" u="none" strike="noStrike" baseline="0">
                <a:solidFill>
                  <a:srgbClr val="000000"/>
                </a:solidFill>
                <a:latin typeface="Arial"/>
                <a:ea typeface="Arial"/>
                <a:cs typeface="Arial"/>
              </a:defRPr>
            </a:pPr>
            <a:endParaRPr lang="fr-FR"/>
          </a:p>
        </c:txPr>
        <c:crossAx val="135153536"/>
        <c:crosses val="autoZero"/>
        <c:auto val="1"/>
        <c:lblAlgn val="ctr"/>
        <c:lblOffset val="100"/>
        <c:tickLblSkip val="1"/>
        <c:tickMarkSkip val="1"/>
      </c:catAx>
      <c:valAx>
        <c:axId val="135153536"/>
        <c:scaling>
          <c:orientation val="minMax"/>
          <c:max val="1"/>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35152000"/>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22" footer="0.49212598450000122"/>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2.3119001496874191E-2"/>
          <c:y val="0.10151312651536228"/>
          <c:w val="0.91841347847142729"/>
          <c:h val="0.85676037898962598"/>
        </c:manualLayout>
      </c:layout>
      <c:barChart>
        <c:barDir val="bar"/>
        <c:grouping val="clustered"/>
        <c:ser>
          <c:idx val="0"/>
          <c:order val="0"/>
          <c:spPr>
            <a:solidFill>
              <a:srgbClr val="000000"/>
            </a:solidFill>
            <a:ln w="12700">
              <a:solidFill>
                <a:srgbClr val="000000"/>
              </a:solidFill>
              <a:prstDash val="solid"/>
            </a:ln>
          </c:spPr>
          <c:invertIfNegative val="1"/>
          <c:val>
            <c:numRef>
              <c:f>'Not E33-A'!$P$5:$P$11</c:f>
              <c:numCache>
                <c:formatCode>0.00%</c:formatCode>
                <c:ptCount val="7"/>
                <c:pt idx="0">
                  <c:v>0</c:v>
                </c:pt>
                <c:pt idx="1">
                  <c:v>0</c:v>
                </c:pt>
                <c:pt idx="2">
                  <c:v>0</c:v>
                </c:pt>
                <c:pt idx="3">
                  <c:v>0</c:v>
                </c:pt>
                <c:pt idx="4">
                  <c:v>0</c:v>
                </c:pt>
                <c:pt idx="5">
                  <c:v>0</c:v>
                </c:pt>
                <c:pt idx="6">
                  <c:v>0</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Lst>
        </c:ser>
        <c:axId val="135181056"/>
        <c:axId val="135182592"/>
      </c:barChart>
      <c:catAx>
        <c:axId val="135181056"/>
        <c:scaling>
          <c:orientation val="maxMin"/>
        </c:scaling>
        <c:delete val="1"/>
        <c:axPos val="l"/>
        <c:majorGridlines>
          <c:spPr>
            <a:ln w="3175">
              <a:solidFill>
                <a:srgbClr val="000000"/>
              </a:solidFill>
              <a:prstDash val="solid"/>
            </a:ln>
          </c:spPr>
        </c:majorGridlines>
        <c:tickLblPos val="none"/>
        <c:crossAx val="135182592"/>
        <c:crosses val="autoZero"/>
        <c:auto val="1"/>
        <c:lblAlgn val="ctr"/>
        <c:lblOffset val="100"/>
      </c:catAx>
      <c:valAx>
        <c:axId val="135182592"/>
        <c:scaling>
          <c:orientation val="minMax"/>
          <c:max val="1"/>
          <c:min val="0"/>
        </c:scaling>
        <c:delete val="1"/>
        <c:axPos val="t"/>
        <c:numFmt formatCode="0.00%" sourceLinked="1"/>
        <c:tickLblPos val="none"/>
        <c:crossAx val="135181056"/>
        <c:crosses val="autoZero"/>
        <c:crossBetween val="between"/>
        <c:majorUnit val="0.33330000000000204"/>
      </c:valAx>
      <c:spPr>
        <a:solidFill>
          <a:srgbClr val="FFFF99"/>
        </a:solidFill>
        <a:ln w="12700">
          <a:solidFill>
            <a:srgbClr val="808080"/>
          </a:solidFill>
          <a:prstDash val="solid"/>
        </a:ln>
      </c:spPr>
    </c:plotArea>
    <c:plotVisOnly val="1"/>
    <c:dispBlanksAs val="gap"/>
  </c:chart>
  <c:spPr>
    <a:noFill/>
    <a:ln w="9525">
      <a:noFill/>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17" footer="0.49212598450000117"/>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5.8441743740309443E-2"/>
          <c:y val="1.845021774500142E-2"/>
          <c:w val="0.91558731859818465"/>
          <c:h val="0.96679140983807843"/>
        </c:manualLayout>
      </c:layout>
      <c:barChart>
        <c:barDir val="bar"/>
        <c:grouping val="clustered"/>
        <c:ser>
          <c:idx val="0"/>
          <c:order val="0"/>
          <c:spPr>
            <a:solidFill>
              <a:srgbClr val="000000"/>
            </a:solidFill>
            <a:ln w="12700">
              <a:solidFill>
                <a:srgbClr val="000000"/>
              </a:solidFill>
              <a:prstDash val="solid"/>
            </a:ln>
          </c:spPr>
          <c:invertIfNegative val="1"/>
          <c:val>
            <c:numRef>
              <c:f>'Not E33-A'!$P$13:$P$23</c:f>
              <c:numCache>
                <c:formatCode>0.00%</c:formatCode>
                <c:ptCount val="11"/>
                <c:pt idx="0">
                  <c:v>0</c:v>
                </c:pt>
                <c:pt idx="1">
                  <c:v>0</c:v>
                </c:pt>
                <c:pt idx="2">
                  <c:v>0</c:v>
                </c:pt>
                <c:pt idx="3">
                  <c:v>0</c:v>
                </c:pt>
                <c:pt idx="4">
                  <c:v>0</c:v>
                </c:pt>
                <c:pt idx="5">
                  <c:v>0</c:v>
                </c:pt>
                <c:pt idx="6">
                  <c:v>0</c:v>
                </c:pt>
                <c:pt idx="7">
                  <c:v>0</c:v>
                </c:pt>
                <c:pt idx="8">
                  <c:v>0</c:v>
                </c:pt>
                <c:pt idx="9">
                  <c:v>0</c:v>
                </c:pt>
                <c:pt idx="10">
                  <c:v>0</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Lst>
        </c:ser>
        <c:axId val="135009408"/>
        <c:axId val="135010944"/>
      </c:barChart>
      <c:catAx>
        <c:axId val="135009408"/>
        <c:scaling>
          <c:orientation val="maxMin"/>
        </c:scaling>
        <c:delete val="1"/>
        <c:axPos val="l"/>
        <c:majorGridlines>
          <c:spPr>
            <a:ln w="3175">
              <a:solidFill>
                <a:srgbClr val="000000"/>
              </a:solidFill>
              <a:prstDash val="solid"/>
            </a:ln>
          </c:spPr>
        </c:majorGridlines>
        <c:tickLblPos val="none"/>
        <c:crossAx val="135010944"/>
        <c:crosses val="autoZero"/>
        <c:auto val="1"/>
        <c:lblAlgn val="ctr"/>
        <c:lblOffset val="100"/>
      </c:catAx>
      <c:valAx>
        <c:axId val="135010944"/>
        <c:scaling>
          <c:orientation val="minMax"/>
          <c:max val="1"/>
          <c:min val="0"/>
        </c:scaling>
        <c:delete val="1"/>
        <c:axPos val="t"/>
        <c:numFmt formatCode="0.00%" sourceLinked="1"/>
        <c:tickLblPos val="none"/>
        <c:crossAx val="135009408"/>
        <c:crosses val="autoZero"/>
        <c:crossBetween val="between"/>
        <c:majorUnit val="0.33330000000000204"/>
      </c:valAx>
      <c:spPr>
        <a:solidFill>
          <a:srgbClr val="CCFFFF"/>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17" footer="0.49212598450000117"/>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2.3119001496874202E-2"/>
          <c:y val="0.101513126515362"/>
          <c:w val="0.91841347847142696"/>
          <c:h val="0.85676037898962598"/>
        </c:manualLayout>
      </c:layout>
      <c:barChart>
        <c:barDir val="bar"/>
        <c:grouping val="clustered"/>
        <c:ser>
          <c:idx val="0"/>
          <c:order val="0"/>
          <c:spPr>
            <a:solidFill>
              <a:srgbClr val="000000"/>
            </a:solidFill>
            <a:ln w="12700">
              <a:solidFill>
                <a:srgbClr val="000000"/>
              </a:solidFill>
              <a:prstDash val="solid"/>
            </a:ln>
          </c:spPr>
          <c:invertIfNegative val="1"/>
          <c:val>
            <c:numRef>
              <c:f>'Notation E21'!$P$5:$P$10</c:f>
              <c:numCache>
                <c:formatCode>0.00%</c:formatCode>
                <c:ptCount val="6"/>
                <c:pt idx="0">
                  <c:v>0</c:v>
                </c:pt>
                <c:pt idx="1">
                  <c:v>0</c:v>
                </c:pt>
                <c:pt idx="2">
                  <c:v>0</c:v>
                </c:pt>
                <c:pt idx="3">
                  <c:v>0</c:v>
                </c:pt>
                <c:pt idx="4">
                  <c:v>0</c:v>
                </c:pt>
                <c:pt idx="5">
                  <c:v>0</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Lst>
        </c:ser>
        <c:axId val="131261184"/>
        <c:axId val="131262720"/>
      </c:barChart>
      <c:catAx>
        <c:axId val="131261184"/>
        <c:scaling>
          <c:orientation val="maxMin"/>
        </c:scaling>
        <c:delete val="1"/>
        <c:axPos val="l"/>
        <c:majorGridlines>
          <c:spPr>
            <a:ln w="3175">
              <a:solidFill>
                <a:srgbClr val="000000"/>
              </a:solidFill>
              <a:prstDash val="solid"/>
            </a:ln>
          </c:spPr>
        </c:majorGridlines>
        <c:tickLblPos val="none"/>
        <c:crossAx val="131262720"/>
        <c:crosses val="autoZero"/>
        <c:auto val="1"/>
        <c:lblAlgn val="ctr"/>
        <c:lblOffset val="100"/>
      </c:catAx>
      <c:valAx>
        <c:axId val="131262720"/>
        <c:scaling>
          <c:orientation val="minMax"/>
          <c:max val="1"/>
          <c:min val="0"/>
        </c:scaling>
        <c:delete val="1"/>
        <c:axPos val="t"/>
        <c:numFmt formatCode="0.00%" sourceLinked="1"/>
        <c:tickLblPos val="none"/>
        <c:crossAx val="131261184"/>
        <c:crosses val="autoZero"/>
        <c:crossBetween val="between"/>
        <c:majorUnit val="0.33330000000000215"/>
      </c:valAx>
      <c:spPr>
        <a:solidFill>
          <a:srgbClr val="FFFF99"/>
        </a:solidFill>
        <a:ln w="12700">
          <a:solidFill>
            <a:srgbClr val="808080"/>
          </a:solidFill>
          <a:prstDash val="solid"/>
        </a:ln>
      </c:spPr>
    </c:plotArea>
    <c:plotVisOnly val="1"/>
    <c:dispBlanksAs val="gap"/>
  </c:chart>
  <c:spPr>
    <a:noFill/>
    <a:ln w="9525">
      <a:noFill/>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67" footer="0.49212598450000067"/>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6.4935270822566615E-2"/>
          <c:y val="2.5000000000000001E-2"/>
          <c:w val="0.90909379151592751"/>
          <c:h val="0.95500000000000063"/>
        </c:manualLayout>
      </c:layout>
      <c:barChart>
        <c:barDir val="bar"/>
        <c:grouping val="clustered"/>
        <c:ser>
          <c:idx val="0"/>
          <c:order val="0"/>
          <c:spPr>
            <a:solidFill>
              <a:srgbClr val="000000"/>
            </a:solidFill>
            <a:ln w="12700">
              <a:solidFill>
                <a:srgbClr val="000000"/>
              </a:solidFill>
              <a:prstDash val="solid"/>
            </a:ln>
          </c:spPr>
          <c:invertIfNegative val="1"/>
          <c:val>
            <c:numRef>
              <c:f>Notation!#REF!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Lst>
        </c:ser>
        <c:axId val="135038464"/>
        <c:axId val="135040000"/>
      </c:barChart>
      <c:catAx>
        <c:axId val="135038464"/>
        <c:scaling>
          <c:orientation val="maxMin"/>
        </c:scaling>
        <c:delete val="1"/>
        <c:axPos val="l"/>
        <c:majorGridlines>
          <c:spPr>
            <a:ln w="3175">
              <a:solidFill>
                <a:srgbClr val="000000"/>
              </a:solidFill>
              <a:prstDash val="solid"/>
            </a:ln>
          </c:spPr>
        </c:majorGridlines>
        <c:tickLblPos val="none"/>
        <c:crossAx val="135040000"/>
        <c:crosses val="autoZero"/>
        <c:auto val="1"/>
        <c:lblAlgn val="ctr"/>
        <c:lblOffset val="100"/>
      </c:catAx>
      <c:valAx>
        <c:axId val="135040000"/>
        <c:scaling>
          <c:orientation val="minMax"/>
          <c:max val="1"/>
          <c:min val="0"/>
        </c:scaling>
        <c:delete val="1"/>
        <c:axPos val="t"/>
        <c:numFmt formatCode="General" sourceLinked="1"/>
        <c:tickLblPos val="none"/>
        <c:crossAx val="135038464"/>
        <c:crosses val="autoZero"/>
        <c:crossBetween val="between"/>
        <c:majorUnit val="0.33330000000000204"/>
      </c:valAx>
      <c:spPr>
        <a:solidFill>
          <a:srgbClr val="FFCC99"/>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17" footer="0.49212598450000117"/>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spPr>
            <a:solidFill>
              <a:srgbClr val="9999FF"/>
            </a:solidFill>
            <a:ln w="12700">
              <a:solidFill>
                <a:srgbClr val="000000"/>
              </a:solidFill>
              <a:prstDash val="solid"/>
            </a:ln>
          </c:spPr>
          <c:cat>
            <c:strLit>
              <c:ptCount val="17"/>
              <c:pt idx="0">
                <c:v>Exactitude et précision des descriptions techniques</c:v>
              </c:pt>
              <c:pt idx="1">
                <c:v>Concision et lisibilité des informations.</c:v>
              </c:pt>
              <c:pt idx="2">
                <c:v>Pertinence de la définition du rôle tenu au sein du groupe.</c:v>
              </c:pt>
              <c:pt idx="3">
                <c:v>Pertinence des interventions.</c:v>
              </c:pt>
              <c:pt idx="4">
                <c:v>Pertinence et maîtrise des moyens de communication retenus.</c:v>
              </c:pt>
              <c:pt idx="5">
                <c:v>Pertinence du choix des essais à mettre en place.</c:v>
              </c:pt>
              <c:pt idx="6">
                <c:v>Pertinence des indicateurs en vue de qualification.</c:v>
              </c:pt>
              <c:pt idx="7">
                <c:v>Pertinence du protocole d'essai proposé.</c:v>
              </c:pt>
              <c:pt idx="8">
                <c:v>Les essais sont mis en œuvre de façon à garantir la validité et l'exploitabilité des résultats.</c:v>
              </c:pt>
              <c:pt idx="9">
                <c:v>Pertinence des conclusions relatives à la qualification(point de vue technique et économique).</c:v>
              </c:pt>
              <c:pt idx="10">
                <c:v>Cohérence du mode de surveillance choisi au regard des conclusions relatives à la qualification.</c:v>
              </c:pt>
              <c:pt idx="11">
                <c:v>Le moyen est mis en œuvre dans le respect des données de production.</c:v>
              </c:pt>
              <c:pt idx="12">
                <c:v>Exactitude du protocole de contrôle des caractéristiques et/ou performances du moyen.</c:v>
              </c:pt>
              <c:pt idx="13">
                <c:v>Pertinence de l'identification des critères d'amélioration technico-économiques.</c:v>
              </c:pt>
              <c:pt idx="14">
                <c:v>Exactitude de la mise en oeuvre de la méthode ou de l’outil d’amélioration de la qualité.</c:v>
              </c:pt>
              <c:pt idx="15">
                <c:v>Pertinence des améliorations proposées.</c:v>
              </c:pt>
              <c:pt idx="16">
                <c:v>Les modifications sont correctement intégrées au processus.</c:v>
              </c:pt>
            </c:strLit>
          </c:cat>
          <c:val>
            <c:numLit>
              <c:formatCode>General</c:formatCode>
              <c:ptCount val="17"/>
              <c:pt idx="0">
                <c:v>0</c:v>
              </c:pt>
              <c:pt idx="1">
                <c:v>0</c:v>
              </c:pt>
              <c:pt idx="2">
                <c:v>0</c:v>
              </c:pt>
              <c:pt idx="3">
                <c:v>0</c:v>
              </c:pt>
              <c:pt idx="4">
                <c:v>0</c:v>
              </c:pt>
              <c:pt idx="5">
                <c:v>1</c:v>
              </c:pt>
              <c:pt idx="6">
                <c:v>0.66666666666666663</c:v>
              </c:pt>
              <c:pt idx="7">
                <c:v>0.77777777777778045</c:v>
              </c:pt>
              <c:pt idx="8">
                <c:v>0.5</c:v>
              </c:pt>
              <c:pt idx="9">
                <c:v>0.33333333333333331</c:v>
              </c:pt>
              <c:pt idx="10">
                <c:v>0</c:v>
              </c:pt>
              <c:pt idx="11">
                <c:v>0</c:v>
              </c:pt>
              <c:pt idx="12">
                <c:v>0</c:v>
              </c:pt>
              <c:pt idx="13">
                <c:v>0</c:v>
              </c:pt>
              <c:pt idx="14">
                <c:v>0</c:v>
              </c:pt>
              <c:pt idx="15">
                <c:v>0</c:v>
              </c:pt>
              <c:pt idx="16">
                <c:v>0</c:v>
              </c:pt>
            </c:numLit>
          </c:val>
        </c:ser>
        <c:axId val="135223552"/>
        <c:axId val="135233536"/>
      </c:barChart>
      <c:catAx>
        <c:axId val="135223552"/>
        <c:scaling>
          <c:orientation val="minMax"/>
        </c:scaling>
        <c:axPos val="b"/>
        <c:numFmt formatCode="General" sourceLinked="1"/>
        <c:tickLblPos val="nextTo"/>
        <c:spPr>
          <a:ln w="3175">
            <a:solidFill>
              <a:srgbClr val="000000"/>
            </a:solidFill>
            <a:prstDash val="solid"/>
          </a:ln>
        </c:spPr>
        <c:txPr>
          <a:bodyPr rot="-5400000" vert="horz"/>
          <a:lstStyle/>
          <a:p>
            <a:pPr>
              <a:defRPr sz="825" b="0" i="0" u="none" strike="noStrike" baseline="0">
                <a:solidFill>
                  <a:srgbClr val="000000"/>
                </a:solidFill>
                <a:latin typeface="Arial"/>
                <a:ea typeface="Arial"/>
                <a:cs typeface="Arial"/>
              </a:defRPr>
            </a:pPr>
            <a:endParaRPr lang="fr-FR"/>
          </a:p>
        </c:txPr>
        <c:crossAx val="135233536"/>
        <c:crosses val="autoZero"/>
        <c:auto val="1"/>
        <c:lblAlgn val="ctr"/>
        <c:lblOffset val="100"/>
        <c:tickLblSkip val="1"/>
        <c:tickMarkSkip val="1"/>
      </c:catAx>
      <c:valAx>
        <c:axId val="135233536"/>
        <c:scaling>
          <c:orientation val="minMax"/>
          <c:max val="1"/>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35223552"/>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33" footer="0.4921259845000013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2.3119001496874191E-2"/>
          <c:y val="0.10151312651536228"/>
          <c:w val="0.91841347847142729"/>
          <c:h val="0.85676037898962598"/>
        </c:manualLayout>
      </c:layout>
      <c:barChart>
        <c:barDir val="bar"/>
        <c:grouping val="clustered"/>
        <c:ser>
          <c:idx val="0"/>
          <c:order val="0"/>
          <c:spPr>
            <a:solidFill>
              <a:srgbClr val="000000"/>
            </a:solidFill>
            <a:ln w="12700">
              <a:solidFill>
                <a:srgbClr val="000000"/>
              </a:solidFill>
              <a:prstDash val="solid"/>
            </a:ln>
          </c:spPr>
          <c:invertIfNegative val="1"/>
          <c:val>
            <c:numRef>
              <c:f>Notation!#REF!</c:f>
              <c:numCache>
                <c:formatCode>General</c:formatCode>
                <c:ptCount val="1"/>
                <c:pt idx="0">
                  <c:v>1</c:v>
                </c:pt>
              </c:numCache>
            </c:numRef>
          </c:val>
        </c:ser>
        <c:axId val="135256704"/>
        <c:axId val="135258496"/>
      </c:barChart>
      <c:catAx>
        <c:axId val="135256704"/>
        <c:scaling>
          <c:orientation val="maxMin"/>
        </c:scaling>
        <c:delete val="1"/>
        <c:axPos val="l"/>
        <c:majorGridlines>
          <c:spPr>
            <a:ln w="3175">
              <a:solidFill>
                <a:srgbClr val="000000"/>
              </a:solidFill>
              <a:prstDash val="solid"/>
            </a:ln>
          </c:spPr>
        </c:majorGridlines>
        <c:tickLblPos val="none"/>
        <c:crossAx val="135258496"/>
        <c:crosses val="autoZero"/>
        <c:auto val="1"/>
        <c:lblAlgn val="ctr"/>
        <c:lblOffset val="100"/>
      </c:catAx>
      <c:valAx>
        <c:axId val="135258496"/>
        <c:scaling>
          <c:orientation val="minMax"/>
          <c:max val="1"/>
          <c:min val="0"/>
        </c:scaling>
        <c:delete val="1"/>
        <c:axPos val="t"/>
        <c:numFmt formatCode="General" sourceLinked="1"/>
        <c:tickLblPos val="none"/>
        <c:crossAx val="135256704"/>
        <c:crosses val="autoZero"/>
        <c:crossBetween val="between"/>
        <c:majorUnit val="0.33330000000000226"/>
      </c:valAx>
      <c:spPr>
        <a:solidFill>
          <a:srgbClr val="FFFF99"/>
        </a:solidFill>
        <a:ln w="12700">
          <a:solidFill>
            <a:srgbClr val="808080"/>
          </a:solidFill>
          <a:prstDash val="solid"/>
        </a:ln>
      </c:spPr>
    </c:plotArea>
    <c:plotVisOnly val="1"/>
    <c:dispBlanksAs val="gap"/>
  </c:chart>
  <c:spPr>
    <a:noFill/>
    <a:ln w="9525">
      <a:noFill/>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28" footer="0.49212598450000128"/>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5.8441616133174688E-2"/>
          <c:y val="1.8450245055137409E-2"/>
          <c:w val="0.91558731859818465"/>
          <c:h val="0.96679140983807876"/>
        </c:manualLayout>
      </c:layout>
      <c:barChart>
        <c:barDir val="bar"/>
        <c:grouping val="clustered"/>
        <c:ser>
          <c:idx val="0"/>
          <c:order val="0"/>
          <c:spPr>
            <a:solidFill>
              <a:srgbClr val="000000"/>
            </a:solidFill>
            <a:ln w="12700">
              <a:solidFill>
                <a:srgbClr val="000000"/>
              </a:solidFill>
              <a:prstDash val="solid"/>
            </a:ln>
          </c:spPr>
          <c:invertIfNegative val="1"/>
          <c:val>
            <c:numRef>
              <c:f>'Not E33-B'!$P$5:$P$22</c:f>
              <c:numCache>
                <c:formatCode>0.00%</c:formatCode>
                <c:ptCount val="18"/>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numCache>
            </c:numRef>
          </c:val>
        </c:ser>
        <c:axId val="135265280"/>
        <c:axId val="159855360"/>
      </c:barChart>
      <c:catAx>
        <c:axId val="135265280"/>
        <c:scaling>
          <c:orientation val="maxMin"/>
        </c:scaling>
        <c:delete val="1"/>
        <c:axPos val="l"/>
        <c:majorGridlines>
          <c:spPr>
            <a:ln w="3175">
              <a:solidFill>
                <a:schemeClr val="tx1">
                  <a:alpha val="96000"/>
                </a:schemeClr>
              </a:solidFill>
              <a:prstDash val="solid"/>
            </a:ln>
            <a:effectLst>
              <a:outerShdw blurRad="50800" dist="50800" dir="5400000" algn="ctr" rotWithShape="0">
                <a:schemeClr val="bg1"/>
              </a:outerShdw>
            </a:effectLst>
          </c:spPr>
        </c:majorGridlines>
        <c:tickLblPos val="none"/>
        <c:crossAx val="159855360"/>
        <c:crosses val="autoZero"/>
        <c:auto val="1"/>
        <c:lblAlgn val="ctr"/>
        <c:lblOffset val="100"/>
      </c:catAx>
      <c:valAx>
        <c:axId val="159855360"/>
        <c:scaling>
          <c:orientation val="minMax"/>
          <c:max val="1"/>
          <c:min val="0"/>
        </c:scaling>
        <c:delete val="1"/>
        <c:axPos val="t"/>
        <c:numFmt formatCode="0.00%" sourceLinked="1"/>
        <c:tickLblPos val="none"/>
        <c:crossAx val="135265280"/>
        <c:crosses val="autoZero"/>
        <c:crossBetween val="between"/>
        <c:majorUnit val="0.33330000000000226"/>
      </c:valAx>
      <c:spPr>
        <a:solidFill>
          <a:schemeClr val="tx2">
            <a:lumMod val="20000"/>
            <a:lumOff val="80000"/>
          </a:schemeClr>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28" footer="0.49212598450000128"/>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6.4935270822566671E-2"/>
          <c:y val="2.5000000000000001E-2"/>
          <c:w val="0.90909379151592751"/>
          <c:h val="0.95500000000000063"/>
        </c:manualLayout>
      </c:layout>
      <c:barChart>
        <c:barDir val="bar"/>
        <c:grouping val="clustered"/>
        <c:ser>
          <c:idx val="0"/>
          <c:order val="0"/>
          <c:spPr>
            <a:solidFill>
              <a:srgbClr val="000000"/>
            </a:solidFill>
            <a:ln w="12700">
              <a:solidFill>
                <a:srgbClr val="000000"/>
              </a:solidFill>
              <a:prstDash val="solid"/>
            </a:ln>
          </c:spPr>
          <c:invertIfNegative val="1"/>
          <c:val>
            <c:numRef>
              <c:f>Notation!#REF!</c:f>
              <c:numCache>
                <c:formatCode>General</c:formatCode>
                <c:ptCount val="1"/>
                <c:pt idx="0">
                  <c:v>1</c:v>
                </c:pt>
              </c:numCache>
            </c:numRef>
          </c:val>
        </c:ser>
        <c:axId val="159874432"/>
        <c:axId val="159876224"/>
      </c:barChart>
      <c:catAx>
        <c:axId val="159874432"/>
        <c:scaling>
          <c:orientation val="maxMin"/>
        </c:scaling>
        <c:delete val="1"/>
        <c:axPos val="l"/>
        <c:majorGridlines>
          <c:spPr>
            <a:ln w="3175">
              <a:solidFill>
                <a:srgbClr val="000000"/>
              </a:solidFill>
              <a:prstDash val="solid"/>
            </a:ln>
          </c:spPr>
        </c:majorGridlines>
        <c:tickLblPos val="none"/>
        <c:crossAx val="159876224"/>
        <c:crosses val="autoZero"/>
        <c:auto val="1"/>
        <c:lblAlgn val="ctr"/>
        <c:lblOffset val="100"/>
      </c:catAx>
      <c:valAx>
        <c:axId val="159876224"/>
        <c:scaling>
          <c:orientation val="minMax"/>
          <c:max val="1"/>
          <c:min val="0"/>
        </c:scaling>
        <c:delete val="1"/>
        <c:axPos val="t"/>
        <c:numFmt formatCode="General" sourceLinked="1"/>
        <c:tickLblPos val="none"/>
        <c:crossAx val="159874432"/>
        <c:crosses val="autoZero"/>
        <c:crossBetween val="between"/>
        <c:majorUnit val="0.33330000000000226"/>
      </c:valAx>
      <c:spPr>
        <a:solidFill>
          <a:srgbClr val="FFCC99"/>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28" footer="0.49212598450000128"/>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5.8441743740309492E-2"/>
          <c:y val="1.8450217745001402E-2"/>
          <c:w val="0.91558731859818565"/>
          <c:h val="0.96679140983807843"/>
        </c:manualLayout>
      </c:layout>
      <c:barChart>
        <c:barDir val="bar"/>
        <c:grouping val="clustered"/>
        <c:ser>
          <c:idx val="0"/>
          <c:order val="0"/>
          <c:spPr>
            <a:solidFill>
              <a:srgbClr val="000000"/>
            </a:solidFill>
            <a:ln w="12700">
              <a:solidFill>
                <a:srgbClr val="000000"/>
              </a:solidFill>
              <a:prstDash val="solid"/>
            </a:ln>
          </c:spPr>
          <c:invertIfNegative val="1"/>
          <c:val>
            <c:numRef>
              <c:f>'Notation E21'!$P$12:$P$16</c:f>
              <c:numCache>
                <c:formatCode>0.00%</c:formatCode>
                <c:ptCount val="5"/>
                <c:pt idx="0">
                  <c:v>0</c:v>
                </c:pt>
                <c:pt idx="1">
                  <c:v>0</c:v>
                </c:pt>
                <c:pt idx="2">
                  <c:v>0</c:v>
                </c:pt>
                <c:pt idx="3">
                  <c:v>0</c:v>
                </c:pt>
                <c:pt idx="4">
                  <c:v>0</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Lst>
        </c:ser>
        <c:axId val="130626688"/>
        <c:axId val="130628224"/>
      </c:barChart>
      <c:catAx>
        <c:axId val="130626688"/>
        <c:scaling>
          <c:orientation val="maxMin"/>
        </c:scaling>
        <c:delete val="1"/>
        <c:axPos val="l"/>
        <c:majorGridlines>
          <c:spPr>
            <a:ln w="3175">
              <a:solidFill>
                <a:srgbClr val="000000"/>
              </a:solidFill>
              <a:prstDash val="solid"/>
            </a:ln>
          </c:spPr>
        </c:majorGridlines>
        <c:tickLblPos val="none"/>
        <c:crossAx val="130628224"/>
        <c:crosses val="autoZero"/>
        <c:auto val="1"/>
        <c:lblAlgn val="ctr"/>
        <c:lblOffset val="100"/>
      </c:catAx>
      <c:valAx>
        <c:axId val="130628224"/>
        <c:scaling>
          <c:orientation val="minMax"/>
          <c:max val="1"/>
          <c:min val="0"/>
        </c:scaling>
        <c:delete val="1"/>
        <c:axPos val="t"/>
        <c:numFmt formatCode="0.00%" sourceLinked="1"/>
        <c:tickLblPos val="none"/>
        <c:crossAx val="130626688"/>
        <c:crosses val="autoZero"/>
        <c:crossBetween val="between"/>
        <c:majorUnit val="0.33330000000000215"/>
      </c:valAx>
      <c:spPr>
        <a:solidFill>
          <a:srgbClr val="CCFFFF"/>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67" footer="0.49212598450000067"/>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6.4935270822566574E-2"/>
          <c:y val="2.5000000000000012E-2"/>
          <c:w val="0.90909379151592651"/>
          <c:h val="0.95500000000000163"/>
        </c:manualLayout>
      </c:layout>
      <c:barChart>
        <c:barDir val="bar"/>
        <c:grouping val="clustered"/>
        <c:ser>
          <c:idx val="0"/>
          <c:order val="0"/>
          <c:spPr>
            <a:solidFill>
              <a:srgbClr val="000000"/>
            </a:solidFill>
            <a:ln w="12700">
              <a:solidFill>
                <a:srgbClr val="000000"/>
              </a:solidFill>
              <a:prstDash val="solid"/>
            </a:ln>
          </c:spPr>
          <c:invertIfNegative val="1"/>
          <c:val>
            <c:numRef>
              <c:f>Notation!#REF!</c:f>
              <c:numCache>
                <c:formatCode>General</c:formatCode>
                <c:ptCount val="1"/>
                <c:pt idx="0">
                  <c:v>1</c:v>
                </c:pt>
              </c:numCache>
            </c:numRef>
          </c:val>
          <c:extLst>
            <c:ext xmlns:c14="http://schemas.microsoft.com/office/drawing/2007/8/2/chart" uri="{6F2FDCE9-48DA-4B69-8628-5D25D57E5C99}">
              <c14:invertSolidFillFmt>
                <c14:spPr xmlns:c14="http://schemas.microsoft.com/office/drawing/2007/8/2/chart">
                  <a:solidFill>
                    <a:srgbClr val="FFFFFF"/>
                  </a:solidFill>
                  <a:ln w="12700">
                    <a:solidFill>
                      <a:srgbClr val="000000"/>
                    </a:solidFill>
                    <a:prstDash val="solid"/>
                  </a:ln>
                </c14:spPr>
              </c14:invertSolidFillFmt>
            </c:ext>
          </c:extLst>
        </c:ser>
        <c:axId val="130672128"/>
        <c:axId val="130673664"/>
      </c:barChart>
      <c:catAx>
        <c:axId val="130672128"/>
        <c:scaling>
          <c:orientation val="maxMin"/>
        </c:scaling>
        <c:delete val="1"/>
        <c:axPos val="l"/>
        <c:majorGridlines>
          <c:spPr>
            <a:ln w="3175">
              <a:solidFill>
                <a:srgbClr val="000000"/>
              </a:solidFill>
              <a:prstDash val="solid"/>
            </a:ln>
          </c:spPr>
        </c:majorGridlines>
        <c:tickLblPos val="none"/>
        <c:crossAx val="130673664"/>
        <c:crosses val="autoZero"/>
        <c:auto val="1"/>
        <c:lblAlgn val="ctr"/>
        <c:lblOffset val="100"/>
      </c:catAx>
      <c:valAx>
        <c:axId val="130673664"/>
        <c:scaling>
          <c:orientation val="minMax"/>
          <c:max val="1"/>
          <c:min val="0"/>
        </c:scaling>
        <c:delete val="1"/>
        <c:axPos val="t"/>
        <c:numFmt formatCode="General" sourceLinked="1"/>
        <c:tickLblPos val="none"/>
        <c:crossAx val="130672128"/>
        <c:crosses val="autoZero"/>
        <c:crossBetween val="between"/>
        <c:majorUnit val="0.33330000000000215"/>
      </c:valAx>
      <c:spPr>
        <a:solidFill>
          <a:srgbClr val="FFCC99"/>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067" footer="0.49212598450000067"/>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spPr>
            <a:solidFill>
              <a:srgbClr val="9999FF"/>
            </a:solidFill>
            <a:ln w="12700">
              <a:solidFill>
                <a:srgbClr val="000000"/>
              </a:solidFill>
              <a:prstDash val="solid"/>
            </a:ln>
          </c:spPr>
          <c:cat>
            <c:strLit>
              <c:ptCount val="17"/>
              <c:pt idx="0">
                <c:v>Exactitude et précision des descriptions techniques</c:v>
              </c:pt>
              <c:pt idx="1">
                <c:v>Concision et lisibilité des informations.</c:v>
              </c:pt>
              <c:pt idx="2">
                <c:v>Pertinence de la définition du rôle tenu au sein du groupe.</c:v>
              </c:pt>
              <c:pt idx="3">
                <c:v>Pertinence des interventions.</c:v>
              </c:pt>
              <c:pt idx="4">
                <c:v>Pertinence et maîtrise des moyens de communication retenus.</c:v>
              </c:pt>
              <c:pt idx="5">
                <c:v>Pertinence du choix des essais à mettre en place.</c:v>
              </c:pt>
              <c:pt idx="6">
                <c:v>Pertinence des indicateurs en vue de qualification.</c:v>
              </c:pt>
              <c:pt idx="7">
                <c:v>Pertinence du protocole d'essai proposé.</c:v>
              </c:pt>
              <c:pt idx="8">
                <c:v>Les essais sont mis en œuvre de façon à garantir la validité et l'exploitabilité des résultats.</c:v>
              </c:pt>
              <c:pt idx="9">
                <c:v>Pertinence des conclusions relatives à la qualification(point de vue technique et économique).</c:v>
              </c:pt>
              <c:pt idx="10">
                <c:v>Cohérence du mode de surveillance choisi au regard des conclusions relatives à la qualification.</c:v>
              </c:pt>
              <c:pt idx="11">
                <c:v>Le moyen est mis en œuvre dans le respect des données de production.</c:v>
              </c:pt>
              <c:pt idx="12">
                <c:v>Exactitude du protocole de contrôle des caractéristiques et/ou performances du moyen.</c:v>
              </c:pt>
              <c:pt idx="13">
                <c:v>Pertinence de l'identification des critères d'amélioration technico-économiques.</c:v>
              </c:pt>
              <c:pt idx="14">
                <c:v>Exactitude de la mise en oeuvre de la méthode ou de l’outil d’amélioration de la qualité.</c:v>
              </c:pt>
              <c:pt idx="15">
                <c:v>Pertinence des améliorations proposées.</c:v>
              </c:pt>
              <c:pt idx="16">
                <c:v>Les modifications sont correctement intégrées au processus.</c:v>
              </c:pt>
            </c:strLit>
          </c:cat>
          <c:val>
            <c:numLit>
              <c:formatCode>General</c:formatCode>
              <c:ptCount val="17"/>
              <c:pt idx="0">
                <c:v>0</c:v>
              </c:pt>
              <c:pt idx="1">
                <c:v>0</c:v>
              </c:pt>
              <c:pt idx="2">
                <c:v>0</c:v>
              </c:pt>
              <c:pt idx="3">
                <c:v>0</c:v>
              </c:pt>
              <c:pt idx="4">
                <c:v>0</c:v>
              </c:pt>
              <c:pt idx="5">
                <c:v>1</c:v>
              </c:pt>
              <c:pt idx="6">
                <c:v>0.66666666666666663</c:v>
              </c:pt>
              <c:pt idx="7">
                <c:v>0.77777777777778023</c:v>
              </c:pt>
              <c:pt idx="8">
                <c:v>0.5</c:v>
              </c:pt>
              <c:pt idx="9">
                <c:v>0.33333333333333331</c:v>
              </c:pt>
              <c:pt idx="10">
                <c:v>0</c:v>
              </c:pt>
              <c:pt idx="11">
                <c:v>0</c:v>
              </c:pt>
              <c:pt idx="12">
                <c:v>0</c:v>
              </c:pt>
              <c:pt idx="13">
                <c:v>0</c:v>
              </c:pt>
              <c:pt idx="14">
                <c:v>0</c:v>
              </c:pt>
              <c:pt idx="15">
                <c:v>0</c:v>
              </c:pt>
              <c:pt idx="16">
                <c:v>0</c:v>
              </c:pt>
            </c:numLit>
          </c:val>
        </c:ser>
        <c:axId val="131934464"/>
        <c:axId val="131940352"/>
      </c:barChart>
      <c:catAx>
        <c:axId val="131934464"/>
        <c:scaling>
          <c:orientation val="minMax"/>
        </c:scaling>
        <c:axPos val="b"/>
        <c:numFmt formatCode="General" sourceLinked="1"/>
        <c:tickLblPos val="nextTo"/>
        <c:spPr>
          <a:ln w="3175">
            <a:solidFill>
              <a:srgbClr val="000000"/>
            </a:solidFill>
            <a:prstDash val="solid"/>
          </a:ln>
        </c:spPr>
        <c:txPr>
          <a:bodyPr rot="-5400000" vert="horz"/>
          <a:lstStyle/>
          <a:p>
            <a:pPr>
              <a:defRPr sz="825" b="0" i="0" u="none" strike="noStrike" baseline="0">
                <a:solidFill>
                  <a:srgbClr val="000000"/>
                </a:solidFill>
                <a:latin typeface="Arial"/>
                <a:ea typeface="Arial"/>
                <a:cs typeface="Arial"/>
              </a:defRPr>
            </a:pPr>
            <a:endParaRPr lang="fr-FR"/>
          </a:p>
        </c:txPr>
        <c:crossAx val="131940352"/>
        <c:crosses val="autoZero"/>
        <c:auto val="1"/>
        <c:lblAlgn val="ctr"/>
        <c:lblOffset val="100"/>
        <c:tickLblSkip val="1"/>
        <c:tickMarkSkip val="1"/>
      </c:catAx>
      <c:valAx>
        <c:axId val="131940352"/>
        <c:scaling>
          <c:orientation val="minMax"/>
          <c:max val="1"/>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31934464"/>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22" footer="0.4921259845000012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6.680076164480056E-2"/>
          <c:y val="0.14729384383261793"/>
          <c:w val="0.90967741935484159"/>
          <c:h val="0.81248717904475765"/>
        </c:manualLayout>
      </c:layout>
      <c:barChart>
        <c:barDir val="bar"/>
        <c:grouping val="clustered"/>
        <c:ser>
          <c:idx val="0"/>
          <c:order val="0"/>
          <c:spPr>
            <a:solidFill>
              <a:srgbClr val="000000"/>
            </a:solidFill>
            <a:ln w="12700">
              <a:solidFill>
                <a:srgbClr val="000000"/>
              </a:solidFill>
              <a:prstDash val="solid"/>
            </a:ln>
          </c:spPr>
          <c:invertIfNegative val="1"/>
          <c:val>
            <c:numRef>
              <c:f>'Not E22'!$P$5:$P$8</c:f>
              <c:numCache>
                <c:formatCode>0.00%</c:formatCode>
                <c:ptCount val="4"/>
                <c:pt idx="0">
                  <c:v>0</c:v>
                </c:pt>
                <c:pt idx="1">
                  <c:v>0</c:v>
                </c:pt>
                <c:pt idx="2">
                  <c:v>0</c:v>
                </c:pt>
                <c:pt idx="3">
                  <c:v>0</c:v>
                </c:pt>
              </c:numCache>
            </c:numRef>
          </c:val>
        </c:ser>
        <c:axId val="131959424"/>
        <c:axId val="131965312"/>
      </c:barChart>
      <c:catAx>
        <c:axId val="131959424"/>
        <c:scaling>
          <c:orientation val="maxMin"/>
        </c:scaling>
        <c:delete val="1"/>
        <c:axPos val="l"/>
        <c:majorGridlines>
          <c:spPr>
            <a:ln w="3175">
              <a:solidFill>
                <a:srgbClr val="000000"/>
              </a:solidFill>
              <a:prstDash val="solid"/>
            </a:ln>
          </c:spPr>
        </c:majorGridlines>
        <c:tickLblPos val="none"/>
        <c:crossAx val="131965312"/>
        <c:crosses val="autoZero"/>
        <c:auto val="1"/>
        <c:lblAlgn val="ctr"/>
        <c:lblOffset val="100"/>
      </c:catAx>
      <c:valAx>
        <c:axId val="131965312"/>
        <c:scaling>
          <c:orientation val="minMax"/>
          <c:max val="1"/>
          <c:min val="0"/>
        </c:scaling>
        <c:delete val="1"/>
        <c:axPos val="t"/>
        <c:numFmt formatCode="0.00%" sourceLinked="1"/>
        <c:tickLblPos val="none"/>
        <c:crossAx val="131959424"/>
        <c:crosses val="autoZero"/>
        <c:crossBetween val="between"/>
        <c:majorUnit val="0.33330000000000204"/>
      </c:valAx>
      <c:spPr>
        <a:solidFill>
          <a:srgbClr val="FFFF99"/>
        </a:solidFill>
        <a:ln w="12700">
          <a:solidFill>
            <a:srgbClr val="808080"/>
          </a:solidFill>
          <a:prstDash val="solid"/>
        </a:ln>
      </c:spPr>
    </c:plotArea>
    <c:plotVisOnly val="1"/>
    <c:dispBlanksAs val="gap"/>
  </c:chart>
  <c:spPr>
    <a:noFill/>
    <a:ln w="9525">
      <a:noFill/>
    </a:ln>
  </c:spPr>
  <c:txPr>
    <a:bodyPr/>
    <a:lstStyle/>
    <a:p>
      <a:pPr>
        <a:defRPr sz="200"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17" footer="0.49212598450000117"/>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5.8441743740309443E-2"/>
          <c:y val="1.845021774500142E-2"/>
          <c:w val="0.91558731859818465"/>
          <c:h val="0.96679140983807843"/>
        </c:manualLayout>
      </c:layout>
      <c:barChart>
        <c:barDir val="bar"/>
        <c:grouping val="clustered"/>
        <c:ser>
          <c:idx val="0"/>
          <c:order val="0"/>
          <c:spPr>
            <a:solidFill>
              <a:srgbClr val="000000"/>
            </a:solidFill>
            <a:ln w="12700">
              <a:solidFill>
                <a:srgbClr val="000000"/>
              </a:solidFill>
              <a:prstDash val="solid"/>
            </a:ln>
          </c:spPr>
          <c:invertIfNegative val="1"/>
          <c:val>
            <c:numRef>
              <c:f>'Not E22'!$P$10:$P$18</c:f>
              <c:numCache>
                <c:formatCode>0.00%</c:formatCode>
                <c:ptCount val="9"/>
                <c:pt idx="0">
                  <c:v>0</c:v>
                </c:pt>
                <c:pt idx="1">
                  <c:v>0</c:v>
                </c:pt>
                <c:pt idx="2">
                  <c:v>0</c:v>
                </c:pt>
                <c:pt idx="3">
                  <c:v>0</c:v>
                </c:pt>
                <c:pt idx="4">
                  <c:v>0</c:v>
                </c:pt>
                <c:pt idx="5">
                  <c:v>0</c:v>
                </c:pt>
                <c:pt idx="6">
                  <c:v>0</c:v>
                </c:pt>
                <c:pt idx="7">
                  <c:v>0</c:v>
                </c:pt>
                <c:pt idx="8">
                  <c:v>0</c:v>
                </c:pt>
              </c:numCache>
            </c:numRef>
          </c:val>
        </c:ser>
        <c:axId val="132000768"/>
        <c:axId val="132010752"/>
      </c:barChart>
      <c:catAx>
        <c:axId val="132000768"/>
        <c:scaling>
          <c:orientation val="maxMin"/>
        </c:scaling>
        <c:delete val="1"/>
        <c:axPos val="l"/>
        <c:majorGridlines>
          <c:spPr>
            <a:ln w="3175">
              <a:solidFill>
                <a:srgbClr val="000000"/>
              </a:solidFill>
              <a:prstDash val="solid"/>
            </a:ln>
          </c:spPr>
        </c:majorGridlines>
        <c:tickLblPos val="none"/>
        <c:crossAx val="132010752"/>
        <c:crosses val="autoZero"/>
        <c:auto val="1"/>
        <c:lblAlgn val="ctr"/>
        <c:lblOffset val="100"/>
      </c:catAx>
      <c:valAx>
        <c:axId val="132010752"/>
        <c:scaling>
          <c:orientation val="minMax"/>
          <c:max val="1"/>
          <c:min val="0"/>
        </c:scaling>
        <c:delete val="1"/>
        <c:axPos val="t"/>
        <c:numFmt formatCode="0.00%" sourceLinked="1"/>
        <c:tickLblPos val="none"/>
        <c:crossAx val="132000768"/>
        <c:crosses val="autoZero"/>
        <c:crossBetween val="between"/>
        <c:majorUnit val="0.33330000000000204"/>
      </c:valAx>
      <c:spPr>
        <a:solidFill>
          <a:srgbClr val="CCFFFF"/>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17" footer="0.49212598450000117"/>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fr-FR"/>
  <c:chart>
    <c:plotArea>
      <c:layout>
        <c:manualLayout>
          <c:layoutTarget val="inner"/>
          <c:xMode val="edge"/>
          <c:yMode val="edge"/>
          <c:x val="6.4935270822566615E-2"/>
          <c:y val="2.5000000000000001E-2"/>
          <c:w val="0.90909379151592751"/>
          <c:h val="0.95500000000000063"/>
        </c:manualLayout>
      </c:layout>
      <c:barChart>
        <c:barDir val="bar"/>
        <c:grouping val="clustered"/>
        <c:ser>
          <c:idx val="0"/>
          <c:order val="0"/>
          <c:spPr>
            <a:solidFill>
              <a:srgbClr val="000000"/>
            </a:solidFill>
            <a:ln w="12700">
              <a:solidFill>
                <a:srgbClr val="000000"/>
              </a:solidFill>
              <a:prstDash val="solid"/>
            </a:ln>
          </c:spPr>
          <c:invertIfNegative val="1"/>
          <c:val>
            <c:numRef>
              <c:f>Notation!#REF!</c:f>
              <c:numCache>
                <c:formatCode>General</c:formatCode>
                <c:ptCount val="1"/>
                <c:pt idx="0">
                  <c:v>1</c:v>
                </c:pt>
              </c:numCache>
            </c:numRef>
          </c:val>
        </c:ser>
        <c:axId val="132021632"/>
        <c:axId val="132031616"/>
      </c:barChart>
      <c:catAx>
        <c:axId val="132021632"/>
        <c:scaling>
          <c:orientation val="maxMin"/>
        </c:scaling>
        <c:delete val="1"/>
        <c:axPos val="l"/>
        <c:majorGridlines>
          <c:spPr>
            <a:ln w="3175">
              <a:solidFill>
                <a:srgbClr val="000000"/>
              </a:solidFill>
              <a:prstDash val="solid"/>
            </a:ln>
          </c:spPr>
        </c:majorGridlines>
        <c:tickLblPos val="none"/>
        <c:crossAx val="132031616"/>
        <c:crosses val="autoZero"/>
        <c:auto val="1"/>
        <c:lblAlgn val="ctr"/>
        <c:lblOffset val="100"/>
      </c:catAx>
      <c:valAx>
        <c:axId val="132031616"/>
        <c:scaling>
          <c:orientation val="minMax"/>
          <c:max val="1"/>
          <c:min val="0"/>
        </c:scaling>
        <c:delete val="1"/>
        <c:axPos val="t"/>
        <c:numFmt formatCode="General" sourceLinked="1"/>
        <c:tickLblPos val="none"/>
        <c:crossAx val="132021632"/>
        <c:crosses val="autoZero"/>
        <c:crossBetween val="between"/>
        <c:majorUnit val="0.33330000000000204"/>
      </c:valAx>
      <c:spPr>
        <a:solidFill>
          <a:srgbClr val="FFCC99"/>
        </a:solidFill>
        <a:ln w="3175">
          <a:solidFill>
            <a:srgbClr val="000000"/>
          </a:solidFill>
          <a:prstDash val="solid"/>
        </a:ln>
      </c:spPr>
    </c:plotArea>
    <c:plotVisOnly val="1"/>
    <c:dispBlanksAs val="gap"/>
  </c:chart>
  <c:spPr>
    <a:noFill/>
    <a:ln w="9525">
      <a:noFill/>
    </a:ln>
  </c:spPr>
  <c:txPr>
    <a:bodyPr/>
    <a:lstStyle/>
    <a:p>
      <a:pPr>
        <a:defRPr sz="17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17" footer="0.49212598450000117"/>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fr-FR"/>
  <c:chart>
    <c:plotArea>
      <c:layout/>
      <c:barChart>
        <c:barDir val="col"/>
        <c:grouping val="clustered"/>
        <c:ser>
          <c:idx val="0"/>
          <c:order val="0"/>
          <c:spPr>
            <a:solidFill>
              <a:srgbClr val="9999FF"/>
            </a:solidFill>
            <a:ln w="12700">
              <a:solidFill>
                <a:srgbClr val="000000"/>
              </a:solidFill>
              <a:prstDash val="solid"/>
            </a:ln>
          </c:spPr>
          <c:cat>
            <c:strLit>
              <c:ptCount val="17"/>
              <c:pt idx="0">
                <c:v>Exactitude et précision des descriptions techniques</c:v>
              </c:pt>
              <c:pt idx="1">
                <c:v>Concision et lisibilité des informations.</c:v>
              </c:pt>
              <c:pt idx="2">
                <c:v>Pertinence de la définition du rôle tenu au sein du groupe.</c:v>
              </c:pt>
              <c:pt idx="3">
                <c:v>Pertinence des interventions.</c:v>
              </c:pt>
              <c:pt idx="4">
                <c:v>Pertinence et maîtrise des moyens de communication retenus.</c:v>
              </c:pt>
              <c:pt idx="5">
                <c:v>Pertinence du choix des essais à mettre en place.</c:v>
              </c:pt>
              <c:pt idx="6">
                <c:v>Pertinence des indicateurs en vue de qualification.</c:v>
              </c:pt>
              <c:pt idx="7">
                <c:v>Pertinence du protocole d'essai proposé.</c:v>
              </c:pt>
              <c:pt idx="8">
                <c:v>Les essais sont mis en œuvre de façon à garantir la validité et l'exploitabilité des résultats.</c:v>
              </c:pt>
              <c:pt idx="9">
                <c:v>Pertinence des conclusions relatives à la qualification(point de vue technique et économique).</c:v>
              </c:pt>
              <c:pt idx="10">
                <c:v>Cohérence du mode de surveillance choisi au regard des conclusions relatives à la qualification.</c:v>
              </c:pt>
              <c:pt idx="11">
                <c:v>Le moyen est mis en œuvre dans le respect des données de production.</c:v>
              </c:pt>
              <c:pt idx="12">
                <c:v>Exactitude du protocole de contrôle des caractéristiques et/ou performances du moyen.</c:v>
              </c:pt>
              <c:pt idx="13">
                <c:v>Pertinence de l'identification des critères d'amélioration technico-économiques.</c:v>
              </c:pt>
              <c:pt idx="14">
                <c:v>Exactitude de la mise en oeuvre de la méthode ou de l’outil d’amélioration de la qualité.</c:v>
              </c:pt>
              <c:pt idx="15">
                <c:v>Pertinence des améliorations proposées.</c:v>
              </c:pt>
              <c:pt idx="16">
                <c:v>Les modifications sont correctement intégrées au processus.</c:v>
              </c:pt>
            </c:strLit>
          </c:cat>
          <c:val>
            <c:numLit>
              <c:formatCode>General</c:formatCode>
              <c:ptCount val="17"/>
              <c:pt idx="0">
                <c:v>0</c:v>
              </c:pt>
              <c:pt idx="1">
                <c:v>0</c:v>
              </c:pt>
              <c:pt idx="2">
                <c:v>0</c:v>
              </c:pt>
              <c:pt idx="3">
                <c:v>0</c:v>
              </c:pt>
              <c:pt idx="4">
                <c:v>0</c:v>
              </c:pt>
              <c:pt idx="5">
                <c:v>1</c:v>
              </c:pt>
              <c:pt idx="6">
                <c:v>0.66666666666666663</c:v>
              </c:pt>
              <c:pt idx="7">
                <c:v>0.77777777777778001</c:v>
              </c:pt>
              <c:pt idx="8">
                <c:v>0.5</c:v>
              </c:pt>
              <c:pt idx="9">
                <c:v>0.33333333333333331</c:v>
              </c:pt>
              <c:pt idx="10">
                <c:v>0</c:v>
              </c:pt>
              <c:pt idx="11">
                <c:v>0</c:v>
              </c:pt>
              <c:pt idx="12">
                <c:v>0</c:v>
              </c:pt>
              <c:pt idx="13">
                <c:v>0</c:v>
              </c:pt>
              <c:pt idx="14">
                <c:v>0</c:v>
              </c:pt>
              <c:pt idx="15">
                <c:v>0</c:v>
              </c:pt>
              <c:pt idx="16">
                <c:v>0</c:v>
              </c:pt>
            </c:numLit>
          </c:val>
        </c:ser>
        <c:axId val="132211072"/>
        <c:axId val="132212608"/>
      </c:barChart>
      <c:catAx>
        <c:axId val="132211072"/>
        <c:scaling>
          <c:orientation val="minMax"/>
        </c:scaling>
        <c:axPos val="b"/>
        <c:numFmt formatCode="General" sourceLinked="1"/>
        <c:tickLblPos val="nextTo"/>
        <c:spPr>
          <a:ln w="3175">
            <a:solidFill>
              <a:srgbClr val="000000"/>
            </a:solidFill>
            <a:prstDash val="solid"/>
          </a:ln>
        </c:spPr>
        <c:txPr>
          <a:bodyPr rot="-5400000" vert="horz"/>
          <a:lstStyle/>
          <a:p>
            <a:pPr>
              <a:defRPr sz="825" b="0" i="0" u="none" strike="noStrike" baseline="0">
                <a:solidFill>
                  <a:srgbClr val="000000"/>
                </a:solidFill>
                <a:latin typeface="Arial"/>
                <a:ea typeface="Arial"/>
                <a:cs typeface="Arial"/>
              </a:defRPr>
            </a:pPr>
            <a:endParaRPr lang="fr-FR"/>
          </a:p>
        </c:txPr>
        <c:crossAx val="132212608"/>
        <c:crosses val="autoZero"/>
        <c:auto val="1"/>
        <c:lblAlgn val="ctr"/>
        <c:lblOffset val="100"/>
        <c:tickLblSkip val="1"/>
        <c:tickMarkSkip val="1"/>
      </c:catAx>
      <c:valAx>
        <c:axId val="132212608"/>
        <c:scaling>
          <c:orientation val="minMax"/>
          <c:max val="1"/>
        </c:scaling>
        <c:axPos val="l"/>
        <c:majorGridlines>
          <c:spPr>
            <a:ln w="3175">
              <a:solidFill>
                <a:srgbClr val="000000"/>
              </a:solidFill>
              <a:prstDash val="solid"/>
            </a:ln>
          </c:spPr>
        </c:majorGridlines>
        <c:numFmt formatCode="General" sourceLinked="1"/>
        <c:tickLblPos val="nextTo"/>
        <c:spPr>
          <a:ln w="3175">
            <a:solidFill>
              <a:srgbClr val="000000"/>
            </a:solidFill>
            <a:prstDash val="solid"/>
          </a:ln>
        </c:spPr>
        <c:txPr>
          <a:bodyPr rot="0" vert="horz"/>
          <a:lstStyle/>
          <a:p>
            <a:pPr>
              <a:defRPr sz="825" b="0" i="0" u="none" strike="noStrike" baseline="0">
                <a:solidFill>
                  <a:srgbClr val="000000"/>
                </a:solidFill>
                <a:latin typeface="Arial"/>
                <a:ea typeface="Arial"/>
                <a:cs typeface="Arial"/>
              </a:defRPr>
            </a:pPr>
            <a:endParaRPr lang="fr-FR"/>
          </a:p>
        </c:txPr>
        <c:crossAx val="132211072"/>
        <c:crosses val="autoZero"/>
        <c:crossBetween val="between"/>
      </c:valAx>
      <c:spPr>
        <a:solidFill>
          <a:srgbClr val="C0C0C0"/>
        </a:soli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825" b="0" i="0" u="none" strike="noStrike" baseline="0">
          <a:solidFill>
            <a:srgbClr val="000000"/>
          </a:solidFill>
          <a:latin typeface="Arial"/>
          <a:ea typeface="Arial"/>
          <a:cs typeface="Arial"/>
        </a:defRPr>
      </a:pPr>
      <a:endParaRPr lang="fr-FR"/>
    </a:p>
  </c:txPr>
  <c:printSettings>
    <c:headerFooter alignWithMargins="0"/>
    <c:pageMargins b="0.98425196899999956" l="0.78740157499999996" r="0.78740157499999996" t="0.98425196899999956" header="0.49212598450000111" footer="0.49212598450000111"/>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3.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 Id="rId4" Type="http://schemas.openxmlformats.org/officeDocument/2006/relationships/chart" Target="../charts/chart1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chart" Target="../charts/chart18.xml"/><Relationship Id="rId1" Type="http://schemas.openxmlformats.org/officeDocument/2006/relationships/chart" Target="../charts/chart17.xml"/><Relationship Id="rId4" Type="http://schemas.openxmlformats.org/officeDocument/2006/relationships/chart" Target="../charts/chart20.xml"/></Relationships>
</file>

<file path=xl/drawings/_rels/drawing6.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chart" Target="../charts/chart22.xml"/><Relationship Id="rId1" Type="http://schemas.openxmlformats.org/officeDocument/2006/relationships/chart" Target="../charts/chart21.xml"/><Relationship Id="rId4" Type="http://schemas.openxmlformats.org/officeDocument/2006/relationships/chart" Target="../charts/chart24.xml"/></Relationships>
</file>

<file path=xl/drawings/drawing1.xml><?xml version="1.0" encoding="utf-8"?>
<xdr:wsDr xmlns:xdr="http://schemas.openxmlformats.org/drawingml/2006/spreadsheetDrawing" xmlns:a="http://schemas.openxmlformats.org/drawingml/2006/main">
  <xdr:twoCellAnchor>
    <xdr:from>
      <xdr:col>10</xdr:col>
      <xdr:colOff>47625</xdr:colOff>
      <xdr:row>3</xdr:row>
      <xdr:rowOff>152400</xdr:rowOff>
    </xdr:from>
    <xdr:to>
      <xdr:col>10</xdr:col>
      <xdr:colOff>714375</xdr:colOff>
      <xdr:row>16</xdr:row>
      <xdr:rowOff>0</xdr:rowOff>
    </xdr:to>
    <xdr:sp macro="" textlink="">
      <xdr:nvSpPr>
        <xdr:cNvPr id="1068" name="Rectangle 34"/>
        <xdr:cNvSpPr>
          <a:spLocks noChangeArrowheads="1"/>
        </xdr:cNvSpPr>
      </xdr:nvSpPr>
      <xdr:spPr bwMode="auto">
        <a:xfrm>
          <a:off x="12039600" y="647700"/>
          <a:ext cx="666750" cy="7353300"/>
        </a:xfrm>
        <a:prstGeom prst="rect">
          <a:avLst/>
        </a:prstGeom>
        <a:solidFill>
          <a:srgbClr val="FF99CC"/>
        </a:solidFill>
        <a:ln w="9525">
          <a:noFill/>
          <a:miter lim="800000"/>
          <a:headEnd/>
          <a:tailEnd/>
        </a:ln>
      </xdr:spPr>
    </xdr:sp>
    <xdr:clientData/>
  </xdr:twoCellAnchor>
  <xdr:twoCellAnchor>
    <xdr:from>
      <xdr:col>10</xdr:col>
      <xdr:colOff>723900</xdr:colOff>
      <xdr:row>3</xdr:row>
      <xdr:rowOff>152400</xdr:rowOff>
    </xdr:from>
    <xdr:to>
      <xdr:col>10</xdr:col>
      <xdr:colOff>1409700</xdr:colOff>
      <xdr:row>16</xdr:row>
      <xdr:rowOff>0</xdr:rowOff>
    </xdr:to>
    <xdr:sp macro="" textlink="">
      <xdr:nvSpPr>
        <xdr:cNvPr id="1069" name="Rectangle 35"/>
        <xdr:cNvSpPr>
          <a:spLocks noChangeArrowheads="1"/>
        </xdr:cNvSpPr>
      </xdr:nvSpPr>
      <xdr:spPr bwMode="auto">
        <a:xfrm>
          <a:off x="12715875" y="647700"/>
          <a:ext cx="685800" cy="7353300"/>
        </a:xfrm>
        <a:prstGeom prst="rect">
          <a:avLst/>
        </a:prstGeom>
        <a:solidFill>
          <a:srgbClr val="00FF00"/>
        </a:solidFill>
        <a:ln w="9525">
          <a:noFill/>
          <a:miter lim="800000"/>
          <a:headEnd/>
          <a:tailEnd/>
        </a:ln>
      </xdr:spPr>
    </xdr:sp>
    <xdr:clientData/>
  </xdr:twoCellAnchor>
  <xdr:twoCellAnchor>
    <xdr:from>
      <xdr:col>0</xdr:col>
      <xdr:colOff>4048125</xdr:colOff>
      <xdr:row>0</xdr:row>
      <xdr:rowOff>0</xdr:rowOff>
    </xdr:from>
    <xdr:to>
      <xdr:col>21</xdr:col>
      <xdr:colOff>266700</xdr:colOff>
      <xdr:row>0</xdr:row>
      <xdr:rowOff>0</xdr:rowOff>
    </xdr:to>
    <xdr:graphicFrame macro="">
      <xdr:nvGraphicFramePr>
        <xdr:cNvPr id="107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9072</xdr:colOff>
      <xdr:row>3</xdr:row>
      <xdr:rowOff>3</xdr:rowOff>
    </xdr:from>
    <xdr:to>
      <xdr:col>11</xdr:col>
      <xdr:colOff>11339</xdr:colOff>
      <xdr:row>10</xdr:row>
      <xdr:rowOff>124732</xdr:rowOff>
    </xdr:to>
    <xdr:graphicFrame macro="">
      <xdr:nvGraphicFramePr>
        <xdr:cNvPr id="1071"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180975</xdr:colOff>
      <xdr:row>10</xdr:row>
      <xdr:rowOff>123824</xdr:rowOff>
    </xdr:from>
    <xdr:to>
      <xdr:col>10</xdr:col>
      <xdr:colOff>1428750</xdr:colOff>
      <xdr:row>16</xdr:row>
      <xdr:rowOff>0</xdr:rowOff>
    </xdr:to>
    <xdr:graphicFrame macro="">
      <xdr:nvGraphicFramePr>
        <xdr:cNvPr id="107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180975</xdr:colOff>
      <xdr:row>16</xdr:row>
      <xdr:rowOff>0</xdr:rowOff>
    </xdr:from>
    <xdr:to>
      <xdr:col>10</xdr:col>
      <xdr:colOff>1428750</xdr:colOff>
      <xdr:row>16</xdr:row>
      <xdr:rowOff>38100</xdr:rowOff>
    </xdr:to>
    <xdr:graphicFrame macro="">
      <xdr:nvGraphicFramePr>
        <xdr:cNvPr id="1073"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714375</xdr:colOff>
      <xdr:row>4</xdr:row>
      <xdr:rowOff>0</xdr:rowOff>
    </xdr:from>
    <xdr:to>
      <xdr:col>10</xdr:col>
      <xdr:colOff>714375</xdr:colOff>
      <xdr:row>16</xdr:row>
      <xdr:rowOff>19050</xdr:rowOff>
    </xdr:to>
    <xdr:sp macro="" textlink="">
      <xdr:nvSpPr>
        <xdr:cNvPr id="1074" name="Line 33"/>
        <xdr:cNvSpPr>
          <a:spLocks noChangeShapeType="1"/>
        </xdr:cNvSpPr>
      </xdr:nvSpPr>
      <xdr:spPr bwMode="auto">
        <a:xfrm flipV="1">
          <a:off x="12711339" y="646339"/>
          <a:ext cx="0" cy="3216729"/>
        </a:xfrm>
        <a:prstGeom prst="line">
          <a:avLst/>
        </a:prstGeom>
        <a:noFill/>
        <a:ln w="9525">
          <a:solidFill>
            <a:srgbClr val="FF0000"/>
          </a:solidFill>
          <a:prstDash val="dash"/>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10</xdr:col>
      <xdr:colOff>47625</xdr:colOff>
      <xdr:row>3</xdr:row>
      <xdr:rowOff>152400</xdr:rowOff>
    </xdr:from>
    <xdr:to>
      <xdr:col>10</xdr:col>
      <xdr:colOff>714375</xdr:colOff>
      <xdr:row>18</xdr:row>
      <xdr:rowOff>0</xdr:rowOff>
    </xdr:to>
    <xdr:sp macro="" textlink="">
      <xdr:nvSpPr>
        <xdr:cNvPr id="2" name="Rectangle 34"/>
        <xdr:cNvSpPr>
          <a:spLocks noChangeArrowheads="1"/>
        </xdr:cNvSpPr>
      </xdr:nvSpPr>
      <xdr:spPr bwMode="auto">
        <a:xfrm>
          <a:off x="7667625" y="638175"/>
          <a:ext cx="666750" cy="2276475"/>
        </a:xfrm>
        <a:prstGeom prst="rect">
          <a:avLst/>
        </a:prstGeom>
        <a:solidFill>
          <a:srgbClr val="FF99CC"/>
        </a:solidFill>
        <a:ln w="9525">
          <a:noFill/>
          <a:miter lim="800000"/>
          <a:headEnd/>
          <a:tailEnd/>
        </a:ln>
      </xdr:spPr>
    </xdr:sp>
    <xdr:clientData/>
  </xdr:twoCellAnchor>
  <xdr:twoCellAnchor>
    <xdr:from>
      <xdr:col>10</xdr:col>
      <xdr:colOff>723900</xdr:colOff>
      <xdr:row>3</xdr:row>
      <xdr:rowOff>152400</xdr:rowOff>
    </xdr:from>
    <xdr:to>
      <xdr:col>10</xdr:col>
      <xdr:colOff>1409700</xdr:colOff>
      <xdr:row>18</xdr:row>
      <xdr:rowOff>0</xdr:rowOff>
    </xdr:to>
    <xdr:sp macro="" textlink="">
      <xdr:nvSpPr>
        <xdr:cNvPr id="3" name="Rectangle 35"/>
        <xdr:cNvSpPr>
          <a:spLocks noChangeArrowheads="1"/>
        </xdr:cNvSpPr>
      </xdr:nvSpPr>
      <xdr:spPr bwMode="auto">
        <a:xfrm>
          <a:off x="8343900" y="638175"/>
          <a:ext cx="38100" cy="2276475"/>
        </a:xfrm>
        <a:prstGeom prst="rect">
          <a:avLst/>
        </a:prstGeom>
        <a:solidFill>
          <a:srgbClr val="00FF00"/>
        </a:solidFill>
        <a:ln w="9525">
          <a:noFill/>
          <a:miter lim="800000"/>
          <a:headEnd/>
          <a:tailEnd/>
        </a:ln>
      </xdr:spPr>
    </xdr:sp>
    <xdr:clientData/>
  </xdr:twoCellAnchor>
  <xdr:twoCellAnchor>
    <xdr:from>
      <xdr:col>0</xdr:col>
      <xdr:colOff>4048125</xdr:colOff>
      <xdr:row>0</xdr:row>
      <xdr:rowOff>0</xdr:rowOff>
    </xdr:from>
    <xdr:to>
      <xdr:col>21</xdr:col>
      <xdr:colOff>266700</xdr:colOff>
      <xdr:row>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190500</xdr:colOff>
      <xdr:row>3</xdr:row>
      <xdr:rowOff>11340</xdr:rowOff>
    </xdr:from>
    <xdr:to>
      <xdr:col>10</xdr:col>
      <xdr:colOff>1428750</xdr:colOff>
      <xdr:row>9</xdr:row>
      <xdr:rowOff>79375</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180975</xdr:colOff>
      <xdr:row>8</xdr:row>
      <xdr:rowOff>123825</xdr:rowOff>
    </xdr:from>
    <xdr:to>
      <xdr:col>10</xdr:col>
      <xdr:colOff>1428750</xdr:colOff>
      <xdr:row>18</xdr:row>
      <xdr:rowOff>0</xdr:rowOff>
    </xdr:to>
    <xdr:graphicFrame macro="">
      <xdr:nvGraphicFramePr>
        <xdr:cNvPr id="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180975</xdr:colOff>
      <xdr:row>18</xdr:row>
      <xdr:rowOff>0</xdr:rowOff>
    </xdr:from>
    <xdr:to>
      <xdr:col>10</xdr:col>
      <xdr:colOff>1428750</xdr:colOff>
      <xdr:row>18</xdr:row>
      <xdr:rowOff>38100</xdr:rowOff>
    </xdr:to>
    <xdr:graphicFrame macro="">
      <xdr:nvGraphicFramePr>
        <xdr:cNvPr id="7"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714375</xdr:colOff>
      <xdr:row>4</xdr:row>
      <xdr:rowOff>0</xdr:rowOff>
    </xdr:from>
    <xdr:to>
      <xdr:col>10</xdr:col>
      <xdr:colOff>714375</xdr:colOff>
      <xdr:row>18</xdr:row>
      <xdr:rowOff>19050</xdr:rowOff>
    </xdr:to>
    <xdr:sp macro="" textlink="">
      <xdr:nvSpPr>
        <xdr:cNvPr id="8" name="Line 33"/>
        <xdr:cNvSpPr>
          <a:spLocks noChangeShapeType="1"/>
        </xdr:cNvSpPr>
      </xdr:nvSpPr>
      <xdr:spPr bwMode="auto">
        <a:xfrm flipV="1">
          <a:off x="8334375" y="647700"/>
          <a:ext cx="0" cy="2286000"/>
        </a:xfrm>
        <a:prstGeom prst="line">
          <a:avLst/>
        </a:prstGeom>
        <a:noFill/>
        <a:ln w="9525">
          <a:solidFill>
            <a:srgbClr val="FF0000"/>
          </a:solidFill>
          <a:prstDash val="dash"/>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47625</xdr:colOff>
      <xdr:row>3</xdr:row>
      <xdr:rowOff>152400</xdr:rowOff>
    </xdr:from>
    <xdr:to>
      <xdr:col>10</xdr:col>
      <xdr:colOff>714375</xdr:colOff>
      <xdr:row>15</xdr:row>
      <xdr:rowOff>0</xdr:rowOff>
    </xdr:to>
    <xdr:sp macro="" textlink="">
      <xdr:nvSpPr>
        <xdr:cNvPr id="2" name="Rectangle 34"/>
        <xdr:cNvSpPr>
          <a:spLocks noChangeArrowheads="1"/>
        </xdr:cNvSpPr>
      </xdr:nvSpPr>
      <xdr:spPr bwMode="auto">
        <a:xfrm>
          <a:off x="7667625" y="638175"/>
          <a:ext cx="666750" cy="1790700"/>
        </a:xfrm>
        <a:prstGeom prst="rect">
          <a:avLst/>
        </a:prstGeom>
        <a:solidFill>
          <a:srgbClr val="FF99CC"/>
        </a:solidFill>
        <a:ln w="9525">
          <a:noFill/>
          <a:miter lim="800000"/>
          <a:headEnd/>
          <a:tailEnd/>
        </a:ln>
      </xdr:spPr>
    </xdr:sp>
    <xdr:clientData/>
  </xdr:twoCellAnchor>
  <xdr:twoCellAnchor>
    <xdr:from>
      <xdr:col>10</xdr:col>
      <xdr:colOff>723900</xdr:colOff>
      <xdr:row>3</xdr:row>
      <xdr:rowOff>152400</xdr:rowOff>
    </xdr:from>
    <xdr:to>
      <xdr:col>10</xdr:col>
      <xdr:colOff>1409700</xdr:colOff>
      <xdr:row>15</xdr:row>
      <xdr:rowOff>0</xdr:rowOff>
    </xdr:to>
    <xdr:sp macro="" textlink="">
      <xdr:nvSpPr>
        <xdr:cNvPr id="3" name="Rectangle 35"/>
        <xdr:cNvSpPr>
          <a:spLocks noChangeArrowheads="1"/>
        </xdr:cNvSpPr>
      </xdr:nvSpPr>
      <xdr:spPr bwMode="auto">
        <a:xfrm>
          <a:off x="8343900" y="638175"/>
          <a:ext cx="38100" cy="1790700"/>
        </a:xfrm>
        <a:prstGeom prst="rect">
          <a:avLst/>
        </a:prstGeom>
        <a:solidFill>
          <a:srgbClr val="00FF00"/>
        </a:solidFill>
        <a:ln w="9525">
          <a:noFill/>
          <a:miter lim="800000"/>
          <a:headEnd/>
          <a:tailEnd/>
        </a:ln>
      </xdr:spPr>
    </xdr:sp>
    <xdr:clientData/>
  </xdr:twoCellAnchor>
  <xdr:twoCellAnchor>
    <xdr:from>
      <xdr:col>0</xdr:col>
      <xdr:colOff>4048125</xdr:colOff>
      <xdr:row>0</xdr:row>
      <xdr:rowOff>0</xdr:rowOff>
    </xdr:from>
    <xdr:to>
      <xdr:col>21</xdr:col>
      <xdr:colOff>266700</xdr:colOff>
      <xdr:row>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190500</xdr:colOff>
      <xdr:row>3</xdr:row>
      <xdr:rowOff>11340</xdr:rowOff>
    </xdr:from>
    <xdr:to>
      <xdr:col>10</xdr:col>
      <xdr:colOff>1428750</xdr:colOff>
      <xdr:row>9</xdr:row>
      <xdr:rowOff>79375</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180975</xdr:colOff>
      <xdr:row>9</xdr:row>
      <xdr:rowOff>0</xdr:rowOff>
    </xdr:from>
    <xdr:to>
      <xdr:col>10</xdr:col>
      <xdr:colOff>1428750</xdr:colOff>
      <xdr:row>11</xdr:row>
      <xdr:rowOff>38100</xdr:rowOff>
    </xdr:to>
    <xdr:graphicFrame macro="">
      <xdr:nvGraphicFramePr>
        <xdr:cNvPr id="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180975</xdr:colOff>
      <xdr:row>11</xdr:row>
      <xdr:rowOff>123825</xdr:rowOff>
    </xdr:from>
    <xdr:to>
      <xdr:col>10</xdr:col>
      <xdr:colOff>1428750</xdr:colOff>
      <xdr:row>15</xdr:row>
      <xdr:rowOff>38100</xdr:rowOff>
    </xdr:to>
    <xdr:graphicFrame macro="">
      <xdr:nvGraphicFramePr>
        <xdr:cNvPr id="7"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714375</xdr:colOff>
      <xdr:row>4</xdr:row>
      <xdr:rowOff>0</xdr:rowOff>
    </xdr:from>
    <xdr:to>
      <xdr:col>10</xdr:col>
      <xdr:colOff>714375</xdr:colOff>
      <xdr:row>15</xdr:row>
      <xdr:rowOff>19050</xdr:rowOff>
    </xdr:to>
    <xdr:sp macro="" textlink="">
      <xdr:nvSpPr>
        <xdr:cNvPr id="8" name="Line 33"/>
        <xdr:cNvSpPr>
          <a:spLocks noChangeShapeType="1"/>
        </xdr:cNvSpPr>
      </xdr:nvSpPr>
      <xdr:spPr bwMode="auto">
        <a:xfrm flipV="1">
          <a:off x="8334375" y="647700"/>
          <a:ext cx="0" cy="1800225"/>
        </a:xfrm>
        <a:prstGeom prst="line">
          <a:avLst/>
        </a:prstGeom>
        <a:noFill/>
        <a:ln w="9525">
          <a:solidFill>
            <a:srgbClr val="FF0000"/>
          </a:solidFill>
          <a:prstDash val="dash"/>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47625</xdr:colOff>
      <xdr:row>3</xdr:row>
      <xdr:rowOff>152400</xdr:rowOff>
    </xdr:from>
    <xdr:to>
      <xdr:col>10</xdr:col>
      <xdr:colOff>714375</xdr:colOff>
      <xdr:row>26</xdr:row>
      <xdr:rowOff>0</xdr:rowOff>
    </xdr:to>
    <xdr:sp macro="" textlink="">
      <xdr:nvSpPr>
        <xdr:cNvPr id="2" name="Rectangle 34"/>
        <xdr:cNvSpPr>
          <a:spLocks noChangeArrowheads="1"/>
        </xdr:cNvSpPr>
      </xdr:nvSpPr>
      <xdr:spPr bwMode="auto">
        <a:xfrm>
          <a:off x="7667625" y="638175"/>
          <a:ext cx="666750" cy="3571875"/>
        </a:xfrm>
        <a:prstGeom prst="rect">
          <a:avLst/>
        </a:prstGeom>
        <a:solidFill>
          <a:srgbClr val="FF99CC"/>
        </a:solidFill>
        <a:ln w="9525">
          <a:noFill/>
          <a:miter lim="800000"/>
          <a:headEnd/>
          <a:tailEnd/>
        </a:ln>
      </xdr:spPr>
    </xdr:sp>
    <xdr:clientData/>
  </xdr:twoCellAnchor>
  <xdr:twoCellAnchor>
    <xdr:from>
      <xdr:col>10</xdr:col>
      <xdr:colOff>723900</xdr:colOff>
      <xdr:row>3</xdr:row>
      <xdr:rowOff>152400</xdr:rowOff>
    </xdr:from>
    <xdr:to>
      <xdr:col>10</xdr:col>
      <xdr:colOff>1409700</xdr:colOff>
      <xdr:row>26</xdr:row>
      <xdr:rowOff>0</xdr:rowOff>
    </xdr:to>
    <xdr:sp macro="" textlink="">
      <xdr:nvSpPr>
        <xdr:cNvPr id="3" name="Rectangle 35"/>
        <xdr:cNvSpPr>
          <a:spLocks noChangeArrowheads="1"/>
        </xdr:cNvSpPr>
      </xdr:nvSpPr>
      <xdr:spPr bwMode="auto">
        <a:xfrm>
          <a:off x="8343900" y="638175"/>
          <a:ext cx="38100" cy="3571875"/>
        </a:xfrm>
        <a:prstGeom prst="rect">
          <a:avLst/>
        </a:prstGeom>
        <a:solidFill>
          <a:srgbClr val="00FF00"/>
        </a:solidFill>
        <a:ln w="9525">
          <a:noFill/>
          <a:miter lim="800000"/>
          <a:headEnd/>
          <a:tailEnd/>
        </a:ln>
      </xdr:spPr>
    </xdr:sp>
    <xdr:clientData/>
  </xdr:twoCellAnchor>
  <xdr:twoCellAnchor>
    <xdr:from>
      <xdr:col>0</xdr:col>
      <xdr:colOff>4048125</xdr:colOff>
      <xdr:row>0</xdr:row>
      <xdr:rowOff>0</xdr:rowOff>
    </xdr:from>
    <xdr:to>
      <xdr:col>21</xdr:col>
      <xdr:colOff>266700</xdr:colOff>
      <xdr:row>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190500</xdr:colOff>
      <xdr:row>3</xdr:row>
      <xdr:rowOff>11340</xdr:rowOff>
    </xdr:from>
    <xdr:to>
      <xdr:col>10</xdr:col>
      <xdr:colOff>1428750</xdr:colOff>
      <xdr:row>17</xdr:row>
      <xdr:rowOff>79375</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180975</xdr:colOff>
      <xdr:row>16</xdr:row>
      <xdr:rowOff>123825</xdr:rowOff>
    </xdr:from>
    <xdr:to>
      <xdr:col>10</xdr:col>
      <xdr:colOff>1428750</xdr:colOff>
      <xdr:row>21</xdr:row>
      <xdr:rowOff>38100</xdr:rowOff>
    </xdr:to>
    <xdr:graphicFrame macro="">
      <xdr:nvGraphicFramePr>
        <xdr:cNvPr id="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180975</xdr:colOff>
      <xdr:row>21</xdr:row>
      <xdr:rowOff>123825</xdr:rowOff>
    </xdr:from>
    <xdr:to>
      <xdr:col>10</xdr:col>
      <xdr:colOff>1428750</xdr:colOff>
      <xdr:row>26</xdr:row>
      <xdr:rowOff>38100</xdr:rowOff>
    </xdr:to>
    <xdr:graphicFrame macro="">
      <xdr:nvGraphicFramePr>
        <xdr:cNvPr id="7"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714375</xdr:colOff>
      <xdr:row>4</xdr:row>
      <xdr:rowOff>0</xdr:rowOff>
    </xdr:from>
    <xdr:to>
      <xdr:col>10</xdr:col>
      <xdr:colOff>714375</xdr:colOff>
      <xdr:row>26</xdr:row>
      <xdr:rowOff>19050</xdr:rowOff>
    </xdr:to>
    <xdr:sp macro="" textlink="">
      <xdr:nvSpPr>
        <xdr:cNvPr id="8" name="Line 33"/>
        <xdr:cNvSpPr>
          <a:spLocks noChangeShapeType="1"/>
        </xdr:cNvSpPr>
      </xdr:nvSpPr>
      <xdr:spPr bwMode="auto">
        <a:xfrm flipV="1">
          <a:off x="8334375" y="647700"/>
          <a:ext cx="0" cy="3581400"/>
        </a:xfrm>
        <a:prstGeom prst="line">
          <a:avLst/>
        </a:prstGeom>
        <a:noFill/>
        <a:ln w="9525">
          <a:solidFill>
            <a:srgbClr val="FF0000"/>
          </a:solidFill>
          <a:prstDash val="dash"/>
          <a:round/>
          <a:headEnd/>
          <a:tailEnd/>
        </a:ln>
      </xdr:spPr>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47625</xdr:colOff>
      <xdr:row>3</xdr:row>
      <xdr:rowOff>152400</xdr:rowOff>
    </xdr:from>
    <xdr:to>
      <xdr:col>10</xdr:col>
      <xdr:colOff>714375</xdr:colOff>
      <xdr:row>23</xdr:row>
      <xdr:rowOff>0</xdr:rowOff>
    </xdr:to>
    <xdr:sp macro="" textlink="">
      <xdr:nvSpPr>
        <xdr:cNvPr id="2" name="Rectangle 34"/>
        <xdr:cNvSpPr>
          <a:spLocks noChangeArrowheads="1"/>
        </xdr:cNvSpPr>
      </xdr:nvSpPr>
      <xdr:spPr bwMode="auto">
        <a:xfrm>
          <a:off x="7667625" y="638175"/>
          <a:ext cx="666750" cy="3086100"/>
        </a:xfrm>
        <a:prstGeom prst="rect">
          <a:avLst/>
        </a:prstGeom>
        <a:solidFill>
          <a:srgbClr val="FF99CC"/>
        </a:solidFill>
        <a:ln w="9525">
          <a:noFill/>
          <a:miter lim="800000"/>
          <a:headEnd/>
          <a:tailEnd/>
        </a:ln>
      </xdr:spPr>
    </xdr:sp>
    <xdr:clientData/>
  </xdr:twoCellAnchor>
  <xdr:twoCellAnchor>
    <xdr:from>
      <xdr:col>10</xdr:col>
      <xdr:colOff>723900</xdr:colOff>
      <xdr:row>3</xdr:row>
      <xdr:rowOff>152400</xdr:rowOff>
    </xdr:from>
    <xdr:to>
      <xdr:col>10</xdr:col>
      <xdr:colOff>1409700</xdr:colOff>
      <xdr:row>23</xdr:row>
      <xdr:rowOff>0</xdr:rowOff>
    </xdr:to>
    <xdr:sp macro="" textlink="">
      <xdr:nvSpPr>
        <xdr:cNvPr id="3" name="Rectangle 35"/>
        <xdr:cNvSpPr>
          <a:spLocks noChangeArrowheads="1"/>
        </xdr:cNvSpPr>
      </xdr:nvSpPr>
      <xdr:spPr bwMode="auto">
        <a:xfrm>
          <a:off x="8343900" y="638175"/>
          <a:ext cx="38100" cy="3086100"/>
        </a:xfrm>
        <a:prstGeom prst="rect">
          <a:avLst/>
        </a:prstGeom>
        <a:solidFill>
          <a:srgbClr val="00FF00"/>
        </a:solidFill>
        <a:ln w="9525">
          <a:noFill/>
          <a:miter lim="800000"/>
          <a:headEnd/>
          <a:tailEnd/>
        </a:ln>
      </xdr:spPr>
    </xdr:sp>
    <xdr:clientData/>
  </xdr:twoCellAnchor>
  <xdr:twoCellAnchor>
    <xdr:from>
      <xdr:col>0</xdr:col>
      <xdr:colOff>4048125</xdr:colOff>
      <xdr:row>0</xdr:row>
      <xdr:rowOff>0</xdr:rowOff>
    </xdr:from>
    <xdr:to>
      <xdr:col>21</xdr:col>
      <xdr:colOff>266700</xdr:colOff>
      <xdr:row>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9072</xdr:colOff>
      <xdr:row>3</xdr:row>
      <xdr:rowOff>3</xdr:rowOff>
    </xdr:from>
    <xdr:to>
      <xdr:col>11</xdr:col>
      <xdr:colOff>11339</xdr:colOff>
      <xdr:row>11</xdr:row>
      <xdr:rowOff>124732</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180975</xdr:colOff>
      <xdr:row>11</xdr:row>
      <xdr:rowOff>123824</xdr:rowOff>
    </xdr:from>
    <xdr:to>
      <xdr:col>10</xdr:col>
      <xdr:colOff>1428750</xdr:colOff>
      <xdr:row>23</xdr:row>
      <xdr:rowOff>79374</xdr:rowOff>
    </xdr:to>
    <xdr:graphicFrame macro="">
      <xdr:nvGraphicFramePr>
        <xdr:cNvPr id="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180975</xdr:colOff>
      <xdr:row>23</xdr:row>
      <xdr:rowOff>0</xdr:rowOff>
    </xdr:from>
    <xdr:to>
      <xdr:col>10</xdr:col>
      <xdr:colOff>1428750</xdr:colOff>
      <xdr:row>23</xdr:row>
      <xdr:rowOff>38100</xdr:rowOff>
    </xdr:to>
    <xdr:graphicFrame macro="">
      <xdr:nvGraphicFramePr>
        <xdr:cNvPr id="7"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714375</xdr:colOff>
      <xdr:row>4</xdr:row>
      <xdr:rowOff>0</xdr:rowOff>
    </xdr:from>
    <xdr:to>
      <xdr:col>10</xdr:col>
      <xdr:colOff>714375</xdr:colOff>
      <xdr:row>23</xdr:row>
      <xdr:rowOff>19050</xdr:rowOff>
    </xdr:to>
    <xdr:sp macro="" textlink="">
      <xdr:nvSpPr>
        <xdr:cNvPr id="8" name="Line 33"/>
        <xdr:cNvSpPr>
          <a:spLocks noChangeShapeType="1"/>
        </xdr:cNvSpPr>
      </xdr:nvSpPr>
      <xdr:spPr bwMode="auto">
        <a:xfrm flipV="1">
          <a:off x="8334375" y="647700"/>
          <a:ext cx="0" cy="3095625"/>
        </a:xfrm>
        <a:prstGeom prst="line">
          <a:avLst/>
        </a:prstGeom>
        <a:noFill/>
        <a:ln w="9525">
          <a:solidFill>
            <a:srgbClr val="FF0000"/>
          </a:solidFill>
          <a:prstDash val="dash"/>
          <a:round/>
          <a:headEnd/>
          <a:tailEnd/>
        </a:ln>
      </xdr:spPr>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47625</xdr:colOff>
      <xdr:row>3</xdr:row>
      <xdr:rowOff>0</xdr:rowOff>
    </xdr:from>
    <xdr:to>
      <xdr:col>10</xdr:col>
      <xdr:colOff>714375</xdr:colOff>
      <xdr:row>22</xdr:row>
      <xdr:rowOff>0</xdr:rowOff>
    </xdr:to>
    <xdr:sp macro="" textlink="">
      <xdr:nvSpPr>
        <xdr:cNvPr id="2" name="Rectangle 34"/>
        <xdr:cNvSpPr>
          <a:spLocks noChangeArrowheads="1"/>
        </xdr:cNvSpPr>
      </xdr:nvSpPr>
      <xdr:spPr bwMode="auto">
        <a:xfrm>
          <a:off x="7667625" y="485775"/>
          <a:ext cx="666750" cy="3076575"/>
        </a:xfrm>
        <a:prstGeom prst="rect">
          <a:avLst/>
        </a:prstGeom>
        <a:solidFill>
          <a:srgbClr val="FF99CC"/>
        </a:solidFill>
        <a:ln w="9525">
          <a:noFill/>
          <a:miter lim="800000"/>
          <a:headEnd/>
          <a:tailEnd/>
        </a:ln>
      </xdr:spPr>
    </xdr:sp>
    <xdr:clientData/>
  </xdr:twoCellAnchor>
  <xdr:twoCellAnchor>
    <xdr:from>
      <xdr:col>10</xdr:col>
      <xdr:colOff>723900</xdr:colOff>
      <xdr:row>3</xdr:row>
      <xdr:rowOff>0</xdr:rowOff>
    </xdr:from>
    <xdr:to>
      <xdr:col>10</xdr:col>
      <xdr:colOff>1409700</xdr:colOff>
      <xdr:row>22</xdr:row>
      <xdr:rowOff>0</xdr:rowOff>
    </xdr:to>
    <xdr:sp macro="" textlink="">
      <xdr:nvSpPr>
        <xdr:cNvPr id="3" name="Rectangle 35"/>
        <xdr:cNvSpPr>
          <a:spLocks noChangeArrowheads="1"/>
        </xdr:cNvSpPr>
      </xdr:nvSpPr>
      <xdr:spPr bwMode="auto">
        <a:xfrm>
          <a:off x="8343900" y="485775"/>
          <a:ext cx="38100" cy="3076575"/>
        </a:xfrm>
        <a:prstGeom prst="rect">
          <a:avLst/>
        </a:prstGeom>
        <a:solidFill>
          <a:srgbClr val="00FF00"/>
        </a:solidFill>
        <a:ln w="9525">
          <a:noFill/>
          <a:miter lim="800000"/>
          <a:headEnd/>
          <a:tailEnd/>
        </a:ln>
      </xdr:spPr>
    </xdr:sp>
    <xdr:clientData/>
  </xdr:twoCellAnchor>
  <xdr:twoCellAnchor>
    <xdr:from>
      <xdr:col>0</xdr:col>
      <xdr:colOff>4048125</xdr:colOff>
      <xdr:row>0</xdr:row>
      <xdr:rowOff>0</xdr:rowOff>
    </xdr:from>
    <xdr:to>
      <xdr:col>21</xdr:col>
      <xdr:colOff>266700</xdr:colOff>
      <xdr:row>0</xdr:row>
      <xdr:rowOff>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9072</xdr:colOff>
      <xdr:row>3</xdr:row>
      <xdr:rowOff>0</xdr:rowOff>
    </xdr:from>
    <xdr:to>
      <xdr:col>11</xdr:col>
      <xdr:colOff>11339</xdr:colOff>
      <xdr:row>3</xdr:row>
      <xdr:rowOff>124732</xdr:rowOff>
    </xdr:to>
    <xdr:graphicFrame macro="">
      <xdr:nvGraphicFramePr>
        <xdr:cNvPr id="5"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180975</xdr:colOff>
      <xdr:row>3</xdr:row>
      <xdr:rowOff>123825</xdr:rowOff>
    </xdr:from>
    <xdr:to>
      <xdr:col>10</xdr:col>
      <xdr:colOff>1428750</xdr:colOff>
      <xdr:row>22</xdr:row>
      <xdr:rowOff>0</xdr:rowOff>
    </xdr:to>
    <xdr:graphicFrame macro="">
      <xdr:nvGraphicFramePr>
        <xdr:cNvPr id="6"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180975</xdr:colOff>
      <xdr:row>22</xdr:row>
      <xdr:rowOff>0</xdr:rowOff>
    </xdr:from>
    <xdr:to>
      <xdr:col>10</xdr:col>
      <xdr:colOff>1428750</xdr:colOff>
      <xdr:row>22</xdr:row>
      <xdr:rowOff>38100</xdr:rowOff>
    </xdr:to>
    <xdr:graphicFrame macro="">
      <xdr:nvGraphicFramePr>
        <xdr:cNvPr id="7" name="Chart 2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714375</xdr:colOff>
      <xdr:row>3</xdr:row>
      <xdr:rowOff>0</xdr:rowOff>
    </xdr:from>
    <xdr:to>
      <xdr:col>10</xdr:col>
      <xdr:colOff>714375</xdr:colOff>
      <xdr:row>22</xdr:row>
      <xdr:rowOff>19050</xdr:rowOff>
    </xdr:to>
    <xdr:sp macro="" textlink="">
      <xdr:nvSpPr>
        <xdr:cNvPr id="8" name="Line 33"/>
        <xdr:cNvSpPr>
          <a:spLocks noChangeShapeType="1"/>
        </xdr:cNvSpPr>
      </xdr:nvSpPr>
      <xdr:spPr bwMode="auto">
        <a:xfrm flipV="1">
          <a:off x="8334375" y="485775"/>
          <a:ext cx="0" cy="3095625"/>
        </a:xfrm>
        <a:prstGeom prst="line">
          <a:avLst/>
        </a:prstGeom>
        <a:noFill/>
        <a:ln w="9525">
          <a:solidFill>
            <a:srgbClr val="FF0000"/>
          </a:solidFill>
          <a:prstDash val="dash"/>
          <a:round/>
          <a:headEnd/>
          <a:tailEnd/>
        </a:ln>
      </xdr:spPr>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10.bin"/><Relationship Id="rId4" Type="http://schemas.openxmlformats.org/officeDocument/2006/relationships/comments" Target="../comments1.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enableFormatConditionsCalculation="0">
    <tabColor rgb="FFFFC000"/>
    <pageSetUpPr fitToPage="1"/>
  </sheetPr>
  <dimension ref="A1:I41"/>
  <sheetViews>
    <sheetView tabSelected="1" workbookViewId="0">
      <selection activeCell="B9" sqref="B9"/>
    </sheetView>
  </sheetViews>
  <sheetFormatPr baseColWidth="10" defaultColWidth="10.85546875" defaultRowHeight="12.75"/>
  <cols>
    <col min="1" max="1" width="18.85546875" style="29" bestFit="1" customWidth="1"/>
    <col min="2" max="2" width="110.28515625" style="29" customWidth="1"/>
    <col min="3" max="3" width="4.42578125" style="29" customWidth="1"/>
    <col min="4" max="16384" width="10.85546875" style="29"/>
  </cols>
  <sheetData>
    <row r="1" spans="1:3" ht="13.5" thickTop="1">
      <c r="A1" s="337" t="s">
        <v>7</v>
      </c>
      <c r="B1" s="338"/>
    </row>
    <row r="2" spans="1:3" ht="12.75" customHeight="1">
      <c r="A2" s="32" t="s">
        <v>2</v>
      </c>
      <c r="B2" s="33" t="s">
        <v>34</v>
      </c>
    </row>
    <row r="3" spans="1:3" ht="12.75" customHeight="1">
      <c r="A3" s="63" t="s">
        <v>35</v>
      </c>
      <c r="B3" s="119" t="s">
        <v>37</v>
      </c>
    </row>
    <row r="4" spans="1:3">
      <c r="A4" s="34" t="s">
        <v>1</v>
      </c>
      <c r="B4" s="120" t="s">
        <v>70</v>
      </c>
    </row>
    <row r="5" spans="1:3">
      <c r="A5" s="34" t="s">
        <v>25</v>
      </c>
      <c r="B5" s="40">
        <v>3</v>
      </c>
    </row>
    <row r="6" spans="1:3" ht="13.5" thickBot="1">
      <c r="A6" s="34" t="s">
        <v>0</v>
      </c>
      <c r="B6" s="39"/>
    </row>
    <row r="7" spans="1:3">
      <c r="A7" s="34" t="s">
        <v>6</v>
      </c>
      <c r="B7" s="35"/>
    </row>
    <row r="8" spans="1:3">
      <c r="A8" s="34" t="s">
        <v>3</v>
      </c>
      <c r="B8" s="36"/>
    </row>
    <row r="9" spans="1:3">
      <c r="A9" s="34" t="s">
        <v>4</v>
      </c>
      <c r="B9" s="36"/>
    </row>
    <row r="10" spans="1:3">
      <c r="A10" s="34" t="s">
        <v>5</v>
      </c>
      <c r="B10" s="37"/>
    </row>
    <row r="11" spans="1:3" ht="13.5" thickBot="1">
      <c r="A11" s="38" t="s">
        <v>21</v>
      </c>
      <c r="B11" s="39"/>
    </row>
    <row r="12" spans="1:3">
      <c r="A12" s="334" t="s">
        <v>28</v>
      </c>
      <c r="B12" s="336"/>
    </row>
    <row r="13" spans="1:3" ht="87.75" customHeight="1" thickBot="1">
      <c r="A13" s="339" t="s">
        <v>71</v>
      </c>
      <c r="B13" s="340"/>
    </row>
    <row r="14" spans="1:3">
      <c r="A14" s="334" t="s">
        <v>27</v>
      </c>
      <c r="B14" s="336"/>
      <c r="C14" s="30"/>
    </row>
    <row r="15" spans="1:3">
      <c r="A15" s="341"/>
      <c r="B15" s="342"/>
      <c r="C15" s="30"/>
    </row>
    <row r="16" spans="1:3">
      <c r="A16" s="341"/>
      <c r="B16" s="342"/>
      <c r="C16" s="30"/>
    </row>
    <row r="17" spans="1:9">
      <c r="A17" s="341"/>
      <c r="B17" s="342"/>
      <c r="C17" s="30"/>
    </row>
    <row r="18" spans="1:9">
      <c r="A18" s="341"/>
      <c r="B18" s="342"/>
      <c r="C18" s="30"/>
    </row>
    <row r="19" spans="1:9">
      <c r="A19" s="341"/>
      <c r="B19" s="342"/>
      <c r="C19" s="30"/>
    </row>
    <row r="20" spans="1:9">
      <c r="A20" s="341"/>
      <c r="B20" s="342"/>
      <c r="C20" s="30"/>
    </row>
    <row r="21" spans="1:9">
      <c r="A21" s="341"/>
      <c r="B21" s="342"/>
      <c r="C21" s="30"/>
    </row>
    <row r="22" spans="1:9" ht="13.5" thickBot="1">
      <c r="A22" s="343"/>
      <c r="B22" s="344"/>
      <c r="C22" s="30"/>
    </row>
    <row r="23" spans="1:9" s="31" customFormat="1">
      <c r="A23" s="334" t="s">
        <v>23</v>
      </c>
      <c r="B23" s="336"/>
      <c r="C23" s="30"/>
      <c r="D23" s="30"/>
      <c r="E23" s="30"/>
      <c r="F23" s="30"/>
      <c r="G23" s="30"/>
      <c r="H23" s="30"/>
      <c r="I23" s="30"/>
    </row>
    <row r="24" spans="1:9" s="31" customFormat="1">
      <c r="A24" s="330"/>
      <c r="B24" s="331"/>
      <c r="C24" s="30"/>
      <c r="D24" s="30"/>
      <c r="E24" s="30"/>
      <c r="F24" s="30"/>
      <c r="G24" s="30"/>
      <c r="H24" s="30"/>
      <c r="I24" s="30"/>
    </row>
    <row r="25" spans="1:9" s="31" customFormat="1">
      <c r="A25" s="330"/>
      <c r="B25" s="331"/>
      <c r="C25" s="30"/>
      <c r="D25" s="30"/>
      <c r="E25" s="30"/>
      <c r="F25" s="30"/>
      <c r="G25" s="30"/>
      <c r="H25" s="30"/>
      <c r="I25" s="30"/>
    </row>
    <row r="26" spans="1:9" s="31" customFormat="1">
      <c r="A26" s="330"/>
      <c r="B26" s="331"/>
      <c r="C26" s="30"/>
      <c r="D26" s="30"/>
      <c r="E26" s="30"/>
      <c r="F26" s="30"/>
      <c r="G26" s="30"/>
      <c r="H26" s="30"/>
      <c r="I26" s="30"/>
    </row>
    <row r="27" spans="1:9" s="31" customFormat="1">
      <c r="A27" s="330"/>
      <c r="B27" s="331"/>
      <c r="C27" s="30"/>
      <c r="D27" s="30"/>
      <c r="E27" s="30"/>
      <c r="F27" s="30"/>
      <c r="G27" s="30"/>
      <c r="H27" s="30"/>
      <c r="I27" s="30"/>
    </row>
    <row r="28" spans="1:9" s="31" customFormat="1">
      <c r="A28" s="330"/>
      <c r="B28" s="331"/>
      <c r="D28" s="30"/>
      <c r="E28" s="30"/>
      <c r="F28" s="30"/>
      <c r="G28" s="30"/>
      <c r="H28" s="30"/>
      <c r="I28" s="30"/>
    </row>
    <row r="29" spans="1:9" s="31" customFormat="1">
      <c r="A29" s="330"/>
      <c r="B29" s="331"/>
      <c r="D29" s="30"/>
      <c r="E29" s="30"/>
      <c r="F29" s="30"/>
      <c r="G29" s="30"/>
      <c r="H29" s="30"/>
      <c r="I29" s="30"/>
    </row>
    <row r="30" spans="1:9" s="31" customFormat="1">
      <c r="A30" s="330"/>
      <c r="B30" s="331"/>
      <c r="D30" s="30"/>
      <c r="E30" s="30"/>
      <c r="F30" s="30"/>
      <c r="G30" s="30"/>
      <c r="H30" s="30"/>
      <c r="I30" s="30"/>
    </row>
    <row r="31" spans="1:9" s="31" customFormat="1" ht="13.5" thickBot="1">
      <c r="A31" s="345"/>
      <c r="B31" s="346"/>
      <c r="D31" s="30"/>
      <c r="E31" s="30"/>
      <c r="F31" s="30"/>
      <c r="G31" s="30"/>
      <c r="H31" s="30"/>
      <c r="I31" s="30"/>
    </row>
    <row r="32" spans="1:9" s="31" customFormat="1">
      <c r="A32" s="334" t="s">
        <v>22</v>
      </c>
      <c r="B32" s="335"/>
      <c r="D32" s="30"/>
      <c r="E32" s="30"/>
      <c r="F32" s="30"/>
      <c r="G32" s="30"/>
      <c r="H32" s="30"/>
      <c r="I32" s="30"/>
    </row>
    <row r="33" spans="1:9" s="31" customFormat="1">
      <c r="A33" s="330"/>
      <c r="B33" s="331"/>
      <c r="D33" s="30"/>
      <c r="E33" s="30"/>
      <c r="F33" s="30"/>
      <c r="G33" s="30"/>
      <c r="H33" s="30"/>
      <c r="I33" s="30"/>
    </row>
    <row r="34" spans="1:9" s="31" customFormat="1">
      <c r="A34" s="330"/>
      <c r="B34" s="331"/>
      <c r="D34" s="30"/>
      <c r="E34" s="30"/>
      <c r="F34" s="30"/>
      <c r="G34" s="30"/>
      <c r="H34" s="30"/>
      <c r="I34" s="30"/>
    </row>
    <row r="35" spans="1:9" s="31" customFormat="1">
      <c r="A35" s="330"/>
      <c r="B35" s="331"/>
      <c r="D35" s="30"/>
      <c r="E35" s="30"/>
      <c r="F35" s="30"/>
      <c r="G35" s="30"/>
      <c r="H35" s="30"/>
      <c r="I35" s="30"/>
    </row>
    <row r="36" spans="1:9" s="31" customFormat="1">
      <c r="A36" s="330"/>
      <c r="B36" s="331"/>
      <c r="D36" s="30"/>
      <c r="E36" s="30"/>
      <c r="F36" s="30"/>
      <c r="G36" s="30"/>
      <c r="H36" s="30"/>
      <c r="I36" s="30"/>
    </row>
    <row r="37" spans="1:9" s="31" customFormat="1">
      <c r="A37" s="330"/>
      <c r="B37" s="331"/>
      <c r="D37" s="30"/>
      <c r="E37" s="30"/>
      <c r="F37" s="30"/>
      <c r="G37" s="30"/>
      <c r="H37" s="30"/>
      <c r="I37" s="30"/>
    </row>
    <row r="38" spans="1:9" s="31" customFormat="1">
      <c r="A38" s="330"/>
      <c r="B38" s="331"/>
      <c r="D38" s="30"/>
      <c r="E38" s="30"/>
      <c r="F38" s="30"/>
      <c r="G38" s="30"/>
      <c r="H38" s="30"/>
      <c r="I38" s="30"/>
    </row>
    <row r="39" spans="1:9" s="31" customFormat="1">
      <c r="A39" s="330"/>
      <c r="B39" s="331"/>
      <c r="D39" s="30"/>
      <c r="E39" s="30"/>
      <c r="F39" s="30"/>
      <c r="G39" s="30"/>
      <c r="H39" s="30"/>
      <c r="I39" s="30"/>
    </row>
    <row r="40" spans="1:9" s="31" customFormat="1" ht="13.5" thickBot="1">
      <c r="A40" s="332"/>
      <c r="B40" s="333"/>
      <c r="D40" s="30"/>
      <c r="E40" s="30"/>
      <c r="F40" s="30"/>
      <c r="G40" s="30"/>
      <c r="H40" s="30"/>
      <c r="I40" s="30"/>
    </row>
    <row r="41" spans="1:9" ht="13.5" thickTop="1"/>
  </sheetData>
  <sheetProtection pivotTables="0"/>
  <mergeCells count="9">
    <mergeCell ref="A33:B40"/>
    <mergeCell ref="A32:B32"/>
    <mergeCell ref="A14:B14"/>
    <mergeCell ref="A1:B1"/>
    <mergeCell ref="A23:B23"/>
    <mergeCell ref="A12:B12"/>
    <mergeCell ref="A13:B13"/>
    <mergeCell ref="A15:B22"/>
    <mergeCell ref="A24:B31"/>
  </mergeCells>
  <phoneticPr fontId="6" type="noConversion"/>
  <printOptions horizontalCentered="1" verticalCentered="1"/>
  <pageMargins left="0.74" right="0.54" top="0.71" bottom="0.68" header="0.51181102362204722" footer="0.51181102362204722"/>
  <pageSetup paperSize="9" scale="85" orientation="landscape" horizontalDpi="4294967293"/>
  <headerFooter alignWithMargins="0">
    <oddFooter>Page &amp;P</oddFooter>
  </headerFooter>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sheetPr>
    <tabColor theme="8" tint="-0.499984740745262"/>
    <pageSetUpPr fitToPage="1"/>
  </sheetPr>
  <dimension ref="A1:AB40"/>
  <sheetViews>
    <sheetView zoomScale="84" zoomScaleNormal="84" workbookViewId="0">
      <selection activeCell="E26" sqref="E26:F26"/>
    </sheetView>
  </sheetViews>
  <sheetFormatPr baseColWidth="10" defaultRowHeight="12.75"/>
  <cols>
    <col min="1" max="1" width="6.85546875" style="20" bestFit="1" customWidth="1"/>
    <col min="2" max="2" width="55.5703125" style="2" customWidth="1"/>
    <col min="3" max="3" width="90.28515625" style="1" customWidth="1"/>
    <col min="4" max="4" width="5" style="23" bestFit="1" customWidth="1"/>
    <col min="5" max="8" width="3.7109375" style="6" customWidth="1"/>
    <col min="9" max="9" width="4" style="9" bestFit="1" customWidth="1"/>
    <col min="10" max="10" width="3.28515625" style="47" customWidth="1"/>
    <col min="11" max="11" width="21.7109375" style="14" customWidth="1"/>
    <col min="12" max="12" width="4.5703125" style="42" customWidth="1"/>
    <col min="13" max="13" width="5.7109375" style="58" bestFit="1" customWidth="1"/>
    <col min="14" max="14" width="10.7109375" style="54" bestFit="1" customWidth="1"/>
    <col min="15" max="15" width="6.5703125" style="55" bestFit="1" customWidth="1"/>
    <col min="16" max="16" width="9" style="56" bestFit="1" customWidth="1"/>
    <col min="17" max="17" width="14.42578125" style="56" bestFit="1" customWidth="1"/>
    <col min="18" max="18" width="2.85546875" style="57" bestFit="1" customWidth="1"/>
    <col min="19" max="19" width="11.42578125" style="57"/>
    <col min="20" max="20" width="11.42578125" style="55"/>
    <col min="21" max="28" width="11.42578125" style="59"/>
    <col min="29" max="16384" width="11.42578125" style="1"/>
  </cols>
  <sheetData>
    <row r="1" spans="1:24" s="1" customFormat="1">
      <c r="A1" s="20" t="str">
        <f>'Ident E33-A'!B2</f>
        <v>Baccalauréat Professionnel Technicien en Chaudronnerie Industrielle</v>
      </c>
      <c r="B1" s="2"/>
      <c r="D1" s="3" t="str">
        <f>'Ident E33-A'!B3</f>
        <v>E33A Réalisation, fabrication, assemblage et réhabilitation</v>
      </c>
      <c r="E1" s="44"/>
      <c r="F1" s="46" t="str">
        <f>'Ident E33-A'!B4</f>
        <v>E3 - Epreuve pratique prenant en compte la formation en milieu professionnel</v>
      </c>
      <c r="G1" s="6"/>
      <c r="H1" s="6"/>
      <c r="I1" s="9"/>
      <c r="J1" s="47"/>
      <c r="K1" s="14"/>
      <c r="L1" s="42"/>
      <c r="M1" s="58"/>
      <c r="N1" s="54"/>
      <c r="O1" s="55"/>
      <c r="P1" s="56"/>
      <c r="Q1" s="56"/>
      <c r="R1" s="57"/>
      <c r="S1" s="57"/>
      <c r="T1" s="55"/>
      <c r="U1" s="59"/>
      <c r="V1" s="59"/>
      <c r="W1" s="59"/>
      <c r="X1" s="59"/>
    </row>
    <row r="2" spans="1:24" s="1" customFormat="1">
      <c r="C2" s="41">
        <f>'Ident E33-A'!B8</f>
        <v>0</v>
      </c>
      <c r="D2" s="383">
        <f>'Ident E33-A'!B9</f>
        <v>0</v>
      </c>
      <c r="E2" s="383"/>
      <c r="F2" s="383"/>
      <c r="G2" s="383"/>
      <c r="H2" s="383"/>
      <c r="I2" s="9"/>
      <c r="J2" s="47"/>
      <c r="K2" s="14"/>
      <c r="L2" s="41" t="s">
        <v>13</v>
      </c>
      <c r="M2" s="58"/>
      <c r="N2" s="54"/>
      <c r="O2" s="55"/>
      <c r="P2" s="56"/>
      <c r="Q2" s="56"/>
      <c r="R2" s="57"/>
      <c r="S2" s="57"/>
      <c r="T2" s="55"/>
      <c r="U2" s="59"/>
      <c r="V2" s="59"/>
      <c r="W2" s="59"/>
      <c r="X2" s="59"/>
    </row>
    <row r="3" spans="1:24" s="1" customFormat="1" ht="13.5" thickBot="1">
      <c r="A3" s="384" t="s">
        <v>9</v>
      </c>
      <c r="B3" s="384"/>
      <c r="C3" s="27" t="s">
        <v>29</v>
      </c>
      <c r="D3" s="22" t="s">
        <v>16</v>
      </c>
      <c r="E3" s="45">
        <v>0</v>
      </c>
      <c r="F3" s="45">
        <v>1</v>
      </c>
      <c r="G3" s="45">
        <v>2</v>
      </c>
      <c r="H3" s="45">
        <v>3</v>
      </c>
      <c r="I3" s="9"/>
      <c r="J3" s="47"/>
      <c r="K3" s="14"/>
      <c r="L3" s="62" t="s">
        <v>12</v>
      </c>
      <c r="M3" s="58"/>
      <c r="N3" s="54"/>
      <c r="O3" s="55"/>
      <c r="P3" s="56"/>
      <c r="Q3" s="56"/>
      <c r="R3" s="57"/>
      <c r="S3" s="57"/>
      <c r="T3" s="55"/>
      <c r="U3" s="59"/>
      <c r="V3" s="59"/>
      <c r="W3" s="59"/>
      <c r="X3" s="59"/>
    </row>
    <row r="4" spans="1:24" s="1" customFormat="1">
      <c r="A4" s="385" t="s">
        <v>212</v>
      </c>
      <c r="B4" s="386"/>
      <c r="C4" s="386"/>
      <c r="D4" s="386"/>
      <c r="E4" s="386"/>
      <c r="F4" s="386"/>
      <c r="G4" s="386"/>
      <c r="H4" s="387"/>
      <c r="I4" s="11"/>
      <c r="J4" s="48"/>
      <c r="K4" s="14"/>
      <c r="L4" s="43">
        <v>0.5</v>
      </c>
      <c r="M4" s="58"/>
      <c r="N4" s="113">
        <f>IF(O4=1,SUMPRODUCT(N5:N11,O5:O11)/SUMPRODUCT(L5:L11,O5:O11),0)</f>
        <v>0</v>
      </c>
      <c r="O4" s="114">
        <f>IF(SUM(O5:O11)=0,0,1)</f>
        <v>0</v>
      </c>
      <c r="P4" s="115"/>
      <c r="Q4" s="115">
        <f>SUM(Q5:Q11)</f>
        <v>1</v>
      </c>
      <c r="R4" s="116"/>
      <c r="S4" s="57"/>
      <c r="T4" s="55"/>
      <c r="U4" s="59"/>
      <c r="V4" s="59"/>
      <c r="W4" s="59"/>
      <c r="X4" s="59"/>
    </row>
    <row r="5" spans="1:24" s="1" customFormat="1">
      <c r="A5" s="409" t="s">
        <v>211</v>
      </c>
      <c r="B5" s="396" t="s">
        <v>210</v>
      </c>
      <c r="C5" s="271" t="s">
        <v>209</v>
      </c>
      <c r="D5" s="275"/>
      <c r="E5" s="274"/>
      <c r="F5" s="274"/>
      <c r="G5" s="274"/>
      <c r="H5" s="273"/>
      <c r="I5" s="11" t="str">
        <f t="shared" ref="I5:I23" si="0">(IF(O5&gt;1,"◄",""))</f>
        <v/>
      </c>
      <c r="J5" s="51"/>
      <c r="K5" s="15"/>
      <c r="L5" s="42">
        <v>0.25</v>
      </c>
      <c r="M5" s="58"/>
      <c r="N5" s="117">
        <f t="shared" ref="N5:N11" si="1">(IF(F5&lt;&gt;"",1/3,0)+IF(G5&lt;&gt;"",2/3,0)+IF(H5&lt;&gt;"",1,0))*L5*20</f>
        <v>0</v>
      </c>
      <c r="O5" s="114">
        <f t="shared" ref="O5:O11" si="2">IF(D5="",IF(E5&lt;&gt;"",1,0)+IF(F5&lt;&gt;"",1,0)+IF(G5&lt;&gt;"",1,0)+IF(H5&lt;&gt;"",1,0),0)</f>
        <v>0</v>
      </c>
      <c r="P5" s="115">
        <f t="shared" ref="P5:P11" si="3">IF(D5&lt;&gt;"",0,(IF(E5&lt;&gt;"",0.02,(N5/(L5*20)))))</f>
        <v>0</v>
      </c>
      <c r="Q5" s="115">
        <f t="shared" ref="Q5:Q11" si="4">IF(D5&lt;&gt;"",0,L5)</f>
        <v>0.25</v>
      </c>
      <c r="R5" s="116">
        <f t="shared" ref="R5:R11" si="5">IF(I5&lt;&gt;"",1,0)</f>
        <v>0</v>
      </c>
      <c r="S5" s="116"/>
      <c r="T5" s="114"/>
    </row>
    <row r="6" spans="1:24" s="1" customFormat="1">
      <c r="A6" s="409"/>
      <c r="B6" s="396"/>
      <c r="C6" s="272" t="s">
        <v>208</v>
      </c>
      <c r="D6" s="181"/>
      <c r="E6" s="198"/>
      <c r="F6" s="198"/>
      <c r="G6" s="198"/>
      <c r="H6" s="196"/>
      <c r="I6" s="11" t="str">
        <f t="shared" si="0"/>
        <v/>
      </c>
      <c r="J6" s="51"/>
      <c r="K6" s="15"/>
      <c r="L6" s="42">
        <v>0.1</v>
      </c>
      <c r="M6" s="58"/>
      <c r="N6" s="117">
        <f t="shared" si="1"/>
        <v>0</v>
      </c>
      <c r="O6" s="114">
        <f t="shared" si="2"/>
        <v>0</v>
      </c>
      <c r="P6" s="115">
        <f t="shared" si="3"/>
        <v>0</v>
      </c>
      <c r="Q6" s="115">
        <f t="shared" si="4"/>
        <v>0.1</v>
      </c>
      <c r="R6" s="116">
        <f t="shared" si="5"/>
        <v>0</v>
      </c>
      <c r="S6" s="116"/>
      <c r="T6" s="114"/>
    </row>
    <row r="7" spans="1:24" s="1" customFormat="1">
      <c r="A7" s="409"/>
      <c r="B7" s="396"/>
      <c r="C7" s="271" t="s">
        <v>207</v>
      </c>
      <c r="D7" s="270"/>
      <c r="E7" s="266"/>
      <c r="F7" s="266"/>
      <c r="G7" s="266"/>
      <c r="H7" s="265"/>
      <c r="I7" s="11" t="str">
        <f t="shared" si="0"/>
        <v/>
      </c>
      <c r="J7" s="51"/>
      <c r="K7" s="15"/>
      <c r="L7" s="42">
        <v>0.15</v>
      </c>
      <c r="M7" s="58"/>
      <c r="N7" s="117">
        <f t="shared" si="1"/>
        <v>0</v>
      </c>
      <c r="O7" s="114">
        <f t="shared" si="2"/>
        <v>0</v>
      </c>
      <c r="P7" s="115">
        <f t="shared" si="3"/>
        <v>0</v>
      </c>
      <c r="Q7" s="115">
        <f t="shared" si="4"/>
        <v>0.15</v>
      </c>
      <c r="R7" s="116">
        <f t="shared" si="5"/>
        <v>0</v>
      </c>
      <c r="S7" s="116"/>
      <c r="T7" s="114"/>
    </row>
    <row r="8" spans="1:24" s="1" customFormat="1">
      <c r="A8" s="409" t="s">
        <v>206</v>
      </c>
      <c r="B8" s="396" t="s">
        <v>205</v>
      </c>
      <c r="C8" s="268" t="s">
        <v>185</v>
      </c>
      <c r="D8" s="199"/>
      <c r="E8" s="198"/>
      <c r="F8" s="197"/>
      <c r="G8" s="197"/>
      <c r="H8" s="196"/>
      <c r="I8" s="11" t="str">
        <f t="shared" si="0"/>
        <v/>
      </c>
      <c r="J8" s="51"/>
      <c r="K8" s="15"/>
      <c r="L8" s="42">
        <v>0.1</v>
      </c>
      <c r="M8" s="58"/>
      <c r="N8" s="117">
        <f t="shared" si="1"/>
        <v>0</v>
      </c>
      <c r="O8" s="114">
        <f t="shared" si="2"/>
        <v>0</v>
      </c>
      <c r="P8" s="115">
        <f t="shared" si="3"/>
        <v>0</v>
      </c>
      <c r="Q8" s="115">
        <f t="shared" si="4"/>
        <v>0.1</v>
      </c>
      <c r="R8" s="116">
        <f t="shared" si="5"/>
        <v>0</v>
      </c>
      <c r="S8" s="116"/>
      <c r="T8" s="114"/>
    </row>
    <row r="9" spans="1:24" s="1" customFormat="1" ht="15.75" customHeight="1">
      <c r="A9" s="409"/>
      <c r="B9" s="396"/>
      <c r="C9" s="267" t="s">
        <v>204</v>
      </c>
      <c r="D9" s="269"/>
      <c r="E9" s="266"/>
      <c r="F9" s="197"/>
      <c r="G9" s="197"/>
      <c r="H9" s="265"/>
      <c r="I9" s="11" t="str">
        <f t="shared" si="0"/>
        <v/>
      </c>
      <c r="J9" s="51"/>
      <c r="K9" s="15"/>
      <c r="L9" s="42">
        <v>0.2</v>
      </c>
      <c r="M9" s="58"/>
      <c r="N9" s="117">
        <f t="shared" si="1"/>
        <v>0</v>
      </c>
      <c r="O9" s="114">
        <f t="shared" si="2"/>
        <v>0</v>
      </c>
      <c r="P9" s="115">
        <f t="shared" si="3"/>
        <v>0</v>
      </c>
      <c r="Q9" s="115">
        <f t="shared" si="4"/>
        <v>0.2</v>
      </c>
      <c r="R9" s="116">
        <f t="shared" si="5"/>
        <v>0</v>
      </c>
      <c r="S9" s="116"/>
      <c r="T9" s="114"/>
    </row>
    <row r="10" spans="1:24" s="1" customFormat="1">
      <c r="A10" s="409" t="s">
        <v>203</v>
      </c>
      <c r="B10" s="396" t="s">
        <v>202</v>
      </c>
      <c r="C10" s="268" t="s">
        <v>201</v>
      </c>
      <c r="D10" s="169"/>
      <c r="E10" s="198"/>
      <c r="F10" s="197"/>
      <c r="G10" s="197"/>
      <c r="H10" s="196"/>
      <c r="I10" s="11" t="str">
        <f t="shared" si="0"/>
        <v/>
      </c>
      <c r="J10" s="51"/>
      <c r="K10" s="15"/>
      <c r="L10" s="42">
        <v>0.15</v>
      </c>
      <c r="M10" s="58"/>
      <c r="N10" s="117">
        <f t="shared" si="1"/>
        <v>0</v>
      </c>
      <c r="O10" s="114">
        <f t="shared" si="2"/>
        <v>0</v>
      </c>
      <c r="P10" s="115">
        <f t="shared" si="3"/>
        <v>0</v>
      </c>
      <c r="Q10" s="115">
        <f t="shared" si="4"/>
        <v>0.15</v>
      </c>
      <c r="R10" s="116">
        <f t="shared" si="5"/>
        <v>0</v>
      </c>
      <c r="S10" s="116"/>
      <c r="T10" s="114"/>
    </row>
    <row r="11" spans="1:24" s="1" customFormat="1" ht="13.5" thickBot="1">
      <c r="A11" s="409"/>
      <c r="B11" s="396"/>
      <c r="C11" s="267" t="s">
        <v>200</v>
      </c>
      <c r="D11" s="255"/>
      <c r="E11" s="266"/>
      <c r="F11" s="197"/>
      <c r="G11" s="197"/>
      <c r="H11" s="265"/>
      <c r="I11" s="11" t="str">
        <f t="shared" si="0"/>
        <v/>
      </c>
      <c r="J11" s="51"/>
      <c r="K11" s="15"/>
      <c r="L11" s="42">
        <v>0.05</v>
      </c>
      <c r="M11" s="60">
        <f>SUM(L5:L11)</f>
        <v>1</v>
      </c>
      <c r="N11" s="117">
        <f t="shared" si="1"/>
        <v>0</v>
      </c>
      <c r="O11" s="114">
        <f t="shared" si="2"/>
        <v>0</v>
      </c>
      <c r="P11" s="115">
        <f t="shared" si="3"/>
        <v>0</v>
      </c>
      <c r="Q11" s="115">
        <f t="shared" si="4"/>
        <v>0.05</v>
      </c>
      <c r="R11" s="116">
        <f t="shared" si="5"/>
        <v>0</v>
      </c>
      <c r="S11" s="116"/>
      <c r="T11" s="114"/>
    </row>
    <row r="12" spans="1:24" s="1" customFormat="1" ht="13.5" customHeight="1">
      <c r="A12" s="399" t="s">
        <v>199</v>
      </c>
      <c r="B12" s="400"/>
      <c r="C12" s="390"/>
      <c r="D12" s="390"/>
      <c r="E12" s="390"/>
      <c r="F12" s="390"/>
      <c r="G12" s="390"/>
      <c r="H12" s="391"/>
      <c r="I12" s="11" t="str">
        <f t="shared" si="0"/>
        <v/>
      </c>
      <c r="J12" s="52"/>
      <c r="K12" s="16"/>
      <c r="L12" s="43">
        <v>0.5</v>
      </c>
      <c r="M12" s="58"/>
      <c r="N12" s="113">
        <f>IF(O12=1,SUMPRODUCT(N13:N23,O13:O23)/SUMPRODUCT(L13:L23,O13:O23),0)</f>
        <v>0</v>
      </c>
      <c r="O12" s="114">
        <f>IF(SUM(O13:O23)=0,0,1)</f>
        <v>0</v>
      </c>
      <c r="P12" s="115"/>
      <c r="Q12" s="115">
        <f>SUM(Q13:Q23)</f>
        <v>1</v>
      </c>
      <c r="R12" s="116"/>
      <c r="S12" s="116"/>
      <c r="T12" s="114"/>
    </row>
    <row r="13" spans="1:24" s="1" customFormat="1" ht="13.5" customHeight="1">
      <c r="A13" s="409" t="s">
        <v>198</v>
      </c>
      <c r="B13" s="388" t="s">
        <v>197</v>
      </c>
      <c r="C13" s="256" t="s">
        <v>196</v>
      </c>
      <c r="D13" s="261"/>
      <c r="E13" s="254"/>
      <c r="F13" s="260"/>
      <c r="G13" s="259"/>
      <c r="H13" s="264"/>
      <c r="I13" s="11" t="str">
        <f t="shared" si="0"/>
        <v/>
      </c>
      <c r="J13" s="51"/>
      <c r="K13" s="15"/>
      <c r="L13" s="42">
        <v>0.02</v>
      </c>
      <c r="M13" s="58"/>
      <c r="N13" s="117">
        <f t="shared" ref="N13:N23" si="6">(IF(F13&lt;&gt;"",1/3,0)+IF(G13&lt;&gt;"",2/3,0)+IF(H13&lt;&gt;"",1,0))*L13*20</f>
        <v>0</v>
      </c>
      <c r="O13" s="114">
        <f t="shared" ref="O13:O23" si="7">IF(D13="",IF(E13&lt;&gt;"",1,0)+IF(F13&lt;&gt;"",1,0)+IF(G13&lt;&gt;"",1,0)+IF(H13&lt;&gt;"",1,0),0)</f>
        <v>0</v>
      </c>
      <c r="P13" s="115">
        <f t="shared" ref="P13:P23" si="8">IF(D13&lt;&gt;"",0,(IF(E13&lt;&gt;"",0.02,(N13/(L13*20)))))</f>
        <v>0</v>
      </c>
      <c r="Q13" s="115">
        <f t="shared" ref="Q13:Q23" si="9">IF(D13&lt;&gt;"",0,L13)</f>
        <v>0.02</v>
      </c>
      <c r="R13" s="116">
        <f t="shared" ref="R13:R23" si="10">IF(I13&lt;&gt;"",1,0)</f>
        <v>0</v>
      </c>
      <c r="S13" s="116"/>
      <c r="T13" s="114"/>
    </row>
    <row r="14" spans="1:24" s="1" customFormat="1" ht="13.5" customHeight="1">
      <c r="A14" s="409"/>
      <c r="B14" s="388"/>
      <c r="C14" s="71" t="s">
        <v>195</v>
      </c>
      <c r="D14" s="263"/>
      <c r="E14" s="73"/>
      <c r="F14" s="260"/>
      <c r="G14" s="259"/>
      <c r="H14" s="262"/>
      <c r="I14" s="11" t="str">
        <f t="shared" si="0"/>
        <v/>
      </c>
      <c r="J14" s="51"/>
      <c r="K14" s="15"/>
      <c r="L14" s="42">
        <v>0.02</v>
      </c>
      <c r="M14" s="58"/>
      <c r="N14" s="117">
        <f t="shared" si="6"/>
        <v>0</v>
      </c>
      <c r="O14" s="114">
        <f t="shared" si="7"/>
        <v>0</v>
      </c>
      <c r="P14" s="115">
        <f t="shared" si="8"/>
        <v>0</v>
      </c>
      <c r="Q14" s="115">
        <f t="shared" si="9"/>
        <v>0.02</v>
      </c>
      <c r="R14" s="116">
        <f t="shared" si="10"/>
        <v>0</v>
      </c>
      <c r="S14" s="116"/>
      <c r="T14" s="114"/>
    </row>
    <row r="15" spans="1:24" s="1" customFormat="1" ht="13.5" customHeight="1">
      <c r="A15" s="409"/>
      <c r="B15" s="388"/>
      <c r="C15" s="256" t="s">
        <v>194</v>
      </c>
      <c r="D15" s="261"/>
      <c r="E15" s="254"/>
      <c r="F15" s="260"/>
      <c r="G15" s="259"/>
      <c r="H15" s="258"/>
      <c r="I15" s="11" t="str">
        <f t="shared" si="0"/>
        <v/>
      </c>
      <c r="J15" s="51"/>
      <c r="K15" s="15"/>
      <c r="L15" s="42">
        <v>0.02</v>
      </c>
      <c r="M15" s="58"/>
      <c r="N15" s="117">
        <f t="shared" si="6"/>
        <v>0</v>
      </c>
      <c r="O15" s="114">
        <f t="shared" si="7"/>
        <v>0</v>
      </c>
      <c r="P15" s="115">
        <f t="shared" si="8"/>
        <v>0</v>
      </c>
      <c r="Q15" s="115">
        <f t="shared" si="9"/>
        <v>0.02</v>
      </c>
      <c r="R15" s="116">
        <f t="shared" si="10"/>
        <v>0</v>
      </c>
      <c r="S15" s="116"/>
      <c r="T15" s="114"/>
    </row>
    <row r="16" spans="1:24" s="1" customFormat="1" ht="13.5" customHeight="1">
      <c r="A16" s="409"/>
      <c r="B16" s="388"/>
      <c r="C16" s="71" t="s">
        <v>193</v>
      </c>
      <c r="D16" s="263"/>
      <c r="E16" s="73"/>
      <c r="F16" s="260"/>
      <c r="G16" s="259"/>
      <c r="H16" s="262"/>
      <c r="I16" s="11" t="str">
        <f t="shared" si="0"/>
        <v/>
      </c>
      <c r="J16" s="51"/>
      <c r="K16" s="15"/>
      <c r="L16" s="42">
        <v>0.02</v>
      </c>
      <c r="M16" s="58"/>
      <c r="N16" s="117">
        <f t="shared" si="6"/>
        <v>0</v>
      </c>
      <c r="O16" s="114">
        <f t="shared" si="7"/>
        <v>0</v>
      </c>
      <c r="P16" s="115">
        <f t="shared" si="8"/>
        <v>0</v>
      </c>
      <c r="Q16" s="115">
        <f t="shared" si="9"/>
        <v>0.02</v>
      </c>
      <c r="R16" s="116">
        <f t="shared" si="10"/>
        <v>0</v>
      </c>
      <c r="S16" s="116"/>
      <c r="T16" s="114"/>
    </row>
    <row r="17" spans="1:24" s="1" customFormat="1" ht="13.5" customHeight="1">
      <c r="A17" s="409"/>
      <c r="B17" s="388"/>
      <c r="C17" s="256" t="s">
        <v>192</v>
      </c>
      <c r="D17" s="261"/>
      <c r="E17" s="254"/>
      <c r="F17" s="260"/>
      <c r="G17" s="259"/>
      <c r="H17" s="258"/>
      <c r="I17" s="11" t="str">
        <f t="shared" si="0"/>
        <v/>
      </c>
      <c r="J17" s="51"/>
      <c r="K17" s="15"/>
      <c r="L17" s="42">
        <v>0.02</v>
      </c>
      <c r="M17" s="58"/>
      <c r="N17" s="117">
        <f t="shared" si="6"/>
        <v>0</v>
      </c>
      <c r="O17" s="114">
        <f t="shared" si="7"/>
        <v>0</v>
      </c>
      <c r="P17" s="115">
        <f t="shared" si="8"/>
        <v>0</v>
      </c>
      <c r="Q17" s="115">
        <f t="shared" si="9"/>
        <v>0.02</v>
      </c>
      <c r="R17" s="116">
        <f t="shared" si="10"/>
        <v>0</v>
      </c>
      <c r="S17" s="116"/>
      <c r="T17" s="114"/>
    </row>
    <row r="18" spans="1:24" s="1" customFormat="1" ht="13.5" customHeight="1">
      <c r="A18" s="257" t="s">
        <v>191</v>
      </c>
      <c r="B18" s="78" t="s">
        <v>190</v>
      </c>
      <c r="C18" s="71" t="s">
        <v>189</v>
      </c>
      <c r="D18" s="169"/>
      <c r="E18" s="73"/>
      <c r="F18" s="73"/>
      <c r="G18" s="73"/>
      <c r="H18" s="252"/>
      <c r="I18" s="11" t="str">
        <f t="shared" si="0"/>
        <v/>
      </c>
      <c r="J18" s="51"/>
      <c r="K18" s="15"/>
      <c r="L18" s="42">
        <v>0.25</v>
      </c>
      <c r="M18" s="58"/>
      <c r="N18" s="117">
        <f t="shared" si="6"/>
        <v>0</v>
      </c>
      <c r="O18" s="114">
        <f t="shared" si="7"/>
        <v>0</v>
      </c>
      <c r="P18" s="115">
        <f t="shared" si="8"/>
        <v>0</v>
      </c>
      <c r="Q18" s="115">
        <f t="shared" si="9"/>
        <v>0.25</v>
      </c>
      <c r="R18" s="116">
        <f t="shared" si="10"/>
        <v>0</v>
      </c>
      <c r="S18" s="116"/>
      <c r="T18" s="114"/>
    </row>
    <row r="19" spans="1:24" s="1" customFormat="1" ht="13.5" customHeight="1">
      <c r="A19" s="409" t="s">
        <v>188</v>
      </c>
      <c r="B19" s="410" t="s">
        <v>187</v>
      </c>
      <c r="C19" s="256" t="s">
        <v>186</v>
      </c>
      <c r="D19" s="255"/>
      <c r="E19" s="254"/>
      <c r="F19" s="254"/>
      <c r="G19" s="254"/>
      <c r="H19" s="253"/>
      <c r="I19" s="11" t="str">
        <f t="shared" si="0"/>
        <v/>
      </c>
      <c r="J19" s="51"/>
      <c r="K19" s="15"/>
      <c r="L19" s="42">
        <v>0.1</v>
      </c>
      <c r="M19" s="58"/>
      <c r="N19" s="117">
        <f t="shared" si="6"/>
        <v>0</v>
      </c>
      <c r="O19" s="114">
        <f t="shared" si="7"/>
        <v>0</v>
      </c>
      <c r="P19" s="115">
        <f t="shared" si="8"/>
        <v>0</v>
      </c>
      <c r="Q19" s="115">
        <f t="shared" si="9"/>
        <v>0.1</v>
      </c>
      <c r="R19" s="116">
        <f t="shared" si="10"/>
        <v>0</v>
      </c>
      <c r="S19" s="116"/>
      <c r="T19" s="114"/>
    </row>
    <row r="20" spans="1:24" s="1" customFormat="1" ht="13.5" customHeight="1">
      <c r="A20" s="409"/>
      <c r="B20" s="410"/>
      <c r="C20" s="71" t="s">
        <v>185</v>
      </c>
      <c r="D20" s="169"/>
      <c r="E20" s="73"/>
      <c r="F20" s="73"/>
      <c r="G20" s="73"/>
      <c r="H20" s="252"/>
      <c r="I20" s="11" t="str">
        <f t="shared" si="0"/>
        <v/>
      </c>
      <c r="J20" s="51"/>
      <c r="K20" s="15"/>
      <c r="L20" s="42">
        <v>0.05</v>
      </c>
      <c r="M20" s="58"/>
      <c r="N20" s="117">
        <f t="shared" si="6"/>
        <v>0</v>
      </c>
      <c r="O20" s="114">
        <f t="shared" si="7"/>
        <v>0</v>
      </c>
      <c r="P20" s="115">
        <f t="shared" si="8"/>
        <v>0</v>
      </c>
      <c r="Q20" s="115">
        <f t="shared" si="9"/>
        <v>0.05</v>
      </c>
      <c r="R20" s="116">
        <f t="shared" si="10"/>
        <v>0</v>
      </c>
      <c r="S20" s="116"/>
      <c r="T20" s="114"/>
    </row>
    <row r="21" spans="1:24" s="1" customFormat="1" ht="13.5" customHeight="1">
      <c r="A21" s="409" t="s">
        <v>184</v>
      </c>
      <c r="B21" s="396" t="s">
        <v>183</v>
      </c>
      <c r="C21" s="256" t="s">
        <v>182</v>
      </c>
      <c r="D21" s="255"/>
      <c r="E21" s="254"/>
      <c r="F21" s="254"/>
      <c r="G21" s="254"/>
      <c r="H21" s="253"/>
      <c r="I21" s="11" t="str">
        <f t="shared" si="0"/>
        <v/>
      </c>
      <c r="J21" s="51"/>
      <c r="K21" s="15"/>
      <c r="L21" s="42">
        <v>0.1</v>
      </c>
      <c r="M21" s="58"/>
      <c r="N21" s="117">
        <f t="shared" si="6"/>
        <v>0</v>
      </c>
      <c r="O21" s="114">
        <f t="shared" si="7"/>
        <v>0</v>
      </c>
      <c r="P21" s="115">
        <f t="shared" si="8"/>
        <v>0</v>
      </c>
      <c r="Q21" s="115">
        <f t="shared" si="9"/>
        <v>0.1</v>
      </c>
      <c r="R21" s="116">
        <f t="shared" si="10"/>
        <v>0</v>
      </c>
      <c r="S21" s="116"/>
      <c r="T21" s="114"/>
    </row>
    <row r="22" spans="1:24" s="1" customFormat="1" ht="13.5" customHeight="1">
      <c r="A22" s="409"/>
      <c r="B22" s="396"/>
      <c r="C22" s="71" t="s">
        <v>181</v>
      </c>
      <c r="D22" s="169"/>
      <c r="E22" s="73"/>
      <c r="F22" s="73"/>
      <c r="G22" s="73"/>
      <c r="H22" s="252"/>
      <c r="I22" s="11" t="str">
        <f t="shared" si="0"/>
        <v/>
      </c>
      <c r="J22" s="51"/>
      <c r="K22" s="15"/>
      <c r="L22" s="42">
        <v>0.1</v>
      </c>
      <c r="M22" s="58"/>
      <c r="N22" s="117">
        <f t="shared" si="6"/>
        <v>0</v>
      </c>
      <c r="O22" s="114">
        <f t="shared" si="7"/>
        <v>0</v>
      </c>
      <c r="P22" s="115">
        <f t="shared" si="8"/>
        <v>0</v>
      </c>
      <c r="Q22" s="115">
        <f t="shared" si="9"/>
        <v>0.1</v>
      </c>
      <c r="R22" s="116">
        <f t="shared" si="10"/>
        <v>0</v>
      </c>
      <c r="S22" s="116"/>
      <c r="T22" s="114"/>
    </row>
    <row r="23" spans="1:24" s="1" customFormat="1" ht="13.5" customHeight="1" thickBot="1">
      <c r="A23" s="251"/>
      <c r="B23" s="250"/>
      <c r="C23" s="249" t="s">
        <v>180</v>
      </c>
      <c r="D23" s="248"/>
      <c r="E23" s="247"/>
      <c r="F23" s="247"/>
      <c r="G23" s="247"/>
      <c r="H23" s="246"/>
      <c r="I23" s="11" t="str">
        <f t="shared" si="0"/>
        <v/>
      </c>
      <c r="J23" s="51"/>
      <c r="K23" s="15"/>
      <c r="L23" s="42">
        <v>0.3</v>
      </c>
      <c r="M23" s="58"/>
      <c r="N23" s="117">
        <f t="shared" si="6"/>
        <v>0</v>
      </c>
      <c r="O23" s="114">
        <f t="shared" si="7"/>
        <v>0</v>
      </c>
      <c r="P23" s="115">
        <f t="shared" si="8"/>
        <v>0</v>
      </c>
      <c r="Q23" s="115">
        <f t="shared" si="9"/>
        <v>0.3</v>
      </c>
      <c r="R23" s="116">
        <f t="shared" si="10"/>
        <v>0</v>
      </c>
      <c r="S23" s="116"/>
      <c r="T23" s="114"/>
    </row>
    <row r="24" spans="1:24" s="1" customFormat="1">
      <c r="A24" s="20"/>
      <c r="B24" s="2"/>
      <c r="C24" s="124" t="s">
        <v>17</v>
      </c>
      <c r="D24" s="6"/>
      <c r="E24" s="382">
        <f>Q4*L4+Q12*L12</f>
        <v>1</v>
      </c>
      <c r="F24" s="382"/>
      <c r="G24" s="382"/>
      <c r="H24" s="382"/>
      <c r="I24" s="9"/>
      <c r="J24" s="47"/>
      <c r="K24" s="14"/>
      <c r="L24" s="67"/>
      <c r="M24" s="245">
        <f>SUM(L13:L23)</f>
        <v>1</v>
      </c>
      <c r="N24" s="117"/>
      <c r="O24" s="114">
        <f>O4+O12</f>
        <v>0</v>
      </c>
      <c r="P24" s="115"/>
      <c r="Q24" s="118"/>
      <c r="R24" s="116">
        <f>SUM(R4:R23)</f>
        <v>0</v>
      </c>
      <c r="S24" s="116"/>
      <c r="T24" s="114"/>
      <c r="U24" s="59"/>
      <c r="V24" s="59"/>
      <c r="W24" s="59"/>
      <c r="X24" s="59"/>
    </row>
    <row r="25" spans="1:24" s="1" customFormat="1" ht="13.5" thickBot="1">
      <c r="A25" s="20"/>
      <c r="B25" s="2"/>
      <c r="C25" s="3" t="s">
        <v>31</v>
      </c>
      <c r="D25" s="6"/>
      <c r="E25" s="363">
        <f>IF(E24&lt;50%, "!",IF(R24&lt;&gt;0,"",(IF(O24&lt;&gt;0,(N4*L4+N12*L12)/(L4*O4+L12*O12),0))))</f>
        <v>0</v>
      </c>
      <c r="F25" s="363"/>
      <c r="G25" s="364" t="s">
        <v>10</v>
      </c>
      <c r="H25" s="364"/>
      <c r="I25" s="10"/>
      <c r="J25" s="53" t="s">
        <v>30</v>
      </c>
      <c r="K25" s="14"/>
      <c r="L25" s="68"/>
      <c r="M25" s="28"/>
      <c r="N25" s="117"/>
      <c r="O25" s="114"/>
      <c r="P25" s="115"/>
      <c r="Q25" s="115"/>
      <c r="R25" s="116"/>
      <c r="S25" s="116"/>
      <c r="T25" s="114"/>
      <c r="U25" s="59"/>
      <c r="V25" s="59"/>
      <c r="W25" s="59"/>
      <c r="X25" s="59"/>
    </row>
    <row r="26" spans="1:24" s="1" customFormat="1" ht="13.5" thickBot="1">
      <c r="A26" s="20"/>
      <c r="B26" s="2"/>
      <c r="C26" s="3" t="s">
        <v>18</v>
      </c>
      <c r="D26" s="6"/>
      <c r="E26" s="371"/>
      <c r="F26" s="372"/>
      <c r="G26" s="373" t="s">
        <v>8</v>
      </c>
      <c r="H26" s="374"/>
      <c r="I26" s="9"/>
      <c r="J26" s="61" t="s">
        <v>33</v>
      </c>
      <c r="K26" s="14"/>
      <c r="L26" s="68"/>
      <c r="M26" s="28"/>
      <c r="N26" s="117"/>
      <c r="O26" s="114"/>
      <c r="P26" s="115"/>
      <c r="Q26" s="115"/>
      <c r="R26" s="116"/>
      <c r="S26" s="116"/>
      <c r="T26" s="114"/>
      <c r="U26" s="59"/>
      <c r="V26" s="59"/>
      <c r="W26" s="59"/>
      <c r="X26" s="59"/>
    </row>
    <row r="27" spans="1:24" s="1" customFormat="1" ht="18.75" customHeight="1" thickBot="1">
      <c r="A27" s="20"/>
      <c r="B27" s="2"/>
      <c r="C27" s="3" t="s">
        <v>19</v>
      </c>
      <c r="D27" s="6"/>
      <c r="E27" s="380">
        <f>IF(R24&lt;&gt;0,"",E26*'Ident E33-A'!B5)</f>
        <v>0</v>
      </c>
      <c r="F27" s="381"/>
      <c r="G27" s="378">
        <f>(20*'Ident E33-A'!B5)</f>
        <v>40</v>
      </c>
      <c r="H27" s="379"/>
      <c r="I27" s="11"/>
      <c r="J27" s="48"/>
      <c r="K27" s="14"/>
      <c r="L27" s="68"/>
      <c r="M27" s="28"/>
      <c r="N27" s="65"/>
      <c r="P27" s="64"/>
      <c r="Q27" s="64"/>
      <c r="R27" s="66"/>
      <c r="S27" s="57"/>
      <c r="T27" s="55"/>
      <c r="U27" s="59"/>
      <c r="V27" s="59"/>
      <c r="W27" s="59"/>
      <c r="X27" s="59"/>
    </row>
    <row r="28" spans="1:24" s="1" customFormat="1">
      <c r="A28" s="377" t="s">
        <v>26</v>
      </c>
      <c r="B28" s="377"/>
      <c r="C28" s="377"/>
      <c r="D28" s="377"/>
      <c r="E28" s="377"/>
      <c r="F28" s="377"/>
      <c r="G28" s="377"/>
      <c r="H28" s="377"/>
      <c r="I28" s="9"/>
      <c r="J28" s="47"/>
      <c r="K28" s="14"/>
      <c r="L28" s="68"/>
      <c r="M28" s="28"/>
      <c r="N28" s="65"/>
      <c r="P28" s="64"/>
      <c r="Q28" s="64"/>
      <c r="R28" s="66"/>
      <c r="S28" s="57"/>
      <c r="T28" s="55"/>
      <c r="U28" s="59"/>
      <c r="V28" s="59"/>
      <c r="W28" s="59"/>
      <c r="X28" s="59"/>
    </row>
    <row r="29" spans="1:24" s="1" customFormat="1" ht="13.5" thickBot="1">
      <c r="A29" s="365" t="s">
        <v>32</v>
      </c>
      <c r="B29" s="365"/>
      <c r="C29" s="365"/>
      <c r="D29" s="365"/>
      <c r="E29" s="365"/>
      <c r="F29" s="365"/>
      <c r="G29" s="365"/>
      <c r="H29" s="365"/>
      <c r="I29" s="17" t="s">
        <v>20</v>
      </c>
      <c r="J29" s="49"/>
      <c r="K29" s="14"/>
      <c r="L29" s="42"/>
      <c r="M29" s="58"/>
      <c r="N29" s="54"/>
      <c r="O29" s="55"/>
      <c r="P29" s="56"/>
      <c r="Q29" s="56"/>
      <c r="R29" s="57"/>
      <c r="S29" s="57"/>
      <c r="T29" s="55"/>
      <c r="U29" s="59"/>
      <c r="V29" s="59"/>
      <c r="W29" s="59"/>
      <c r="X29" s="59"/>
    </row>
    <row r="30" spans="1:24" s="1" customFormat="1" ht="15" customHeight="1">
      <c r="A30" s="366" t="s">
        <v>11</v>
      </c>
      <c r="B30" s="367"/>
      <c r="C30" s="375" t="str">
        <f>(IF(R24&gt;0,"Attention erreur de saisie ! Voir ci-dessus",""))</f>
        <v/>
      </c>
      <c r="D30" s="375"/>
      <c r="E30" s="375"/>
      <c r="F30" s="375"/>
      <c r="G30" s="375"/>
      <c r="H30" s="376"/>
      <c r="I30" s="12"/>
      <c r="J30" s="50"/>
      <c r="K30" s="14"/>
      <c r="L30" s="42"/>
      <c r="M30" s="58"/>
      <c r="N30" s="54"/>
      <c r="O30" s="55"/>
      <c r="P30" s="56"/>
      <c r="Q30" s="56"/>
      <c r="R30" s="57"/>
      <c r="S30" s="57"/>
      <c r="T30" s="55"/>
      <c r="U30" s="59"/>
      <c r="V30" s="59"/>
      <c r="W30" s="59"/>
      <c r="X30" s="59"/>
    </row>
    <row r="31" spans="1:24" s="1" customFormat="1" ht="84.75" customHeight="1" thickBot="1">
      <c r="A31" s="368"/>
      <c r="B31" s="369"/>
      <c r="C31" s="369"/>
      <c r="D31" s="369"/>
      <c r="E31" s="369"/>
      <c r="F31" s="369"/>
      <c r="G31" s="369"/>
      <c r="H31" s="370"/>
      <c r="I31" s="13"/>
      <c r="J31" s="13"/>
      <c r="K31" s="14"/>
      <c r="L31" s="42"/>
      <c r="M31" s="58"/>
      <c r="N31" s="54"/>
      <c r="O31" s="55"/>
      <c r="P31" s="56"/>
      <c r="Q31" s="56"/>
      <c r="R31" s="57"/>
      <c r="S31" s="57"/>
      <c r="T31" s="55"/>
      <c r="U31" s="59"/>
      <c r="V31" s="59"/>
      <c r="W31" s="59"/>
      <c r="X31" s="59"/>
    </row>
    <row r="32" spans="1:24" s="1" customFormat="1" ht="7.5" customHeight="1" thickBot="1">
      <c r="A32" s="21"/>
      <c r="B32" s="7"/>
      <c r="C32" s="7"/>
      <c r="D32" s="19"/>
      <c r="E32" s="19"/>
      <c r="F32" s="19"/>
      <c r="G32" s="19"/>
      <c r="H32" s="19"/>
      <c r="I32" s="13"/>
      <c r="J32" s="13"/>
      <c r="K32" s="14"/>
      <c r="L32" s="42"/>
      <c r="M32" s="58"/>
      <c r="N32" s="54"/>
      <c r="O32" s="55"/>
      <c r="P32" s="56"/>
      <c r="Q32" s="56"/>
      <c r="R32" s="57"/>
      <c r="S32" s="57"/>
      <c r="T32" s="55"/>
      <c r="U32" s="59"/>
      <c r="V32" s="59"/>
      <c r="W32" s="59"/>
      <c r="X32" s="59"/>
    </row>
    <row r="33" spans="1:10" s="1" customFormat="1" ht="12.75" customHeight="1">
      <c r="A33" s="358" t="s">
        <v>24</v>
      </c>
      <c r="B33" s="359"/>
      <c r="C33" s="123" t="s">
        <v>14</v>
      </c>
      <c r="D33" s="24"/>
      <c r="E33" s="360" t="s">
        <v>15</v>
      </c>
      <c r="F33" s="361"/>
      <c r="G33" s="361"/>
      <c r="H33" s="362"/>
      <c r="J33" s="28"/>
    </row>
    <row r="34" spans="1:10" s="1" customFormat="1" ht="30.95" customHeight="1" thickBot="1">
      <c r="A34" s="349"/>
      <c r="B34" s="350"/>
      <c r="C34" s="4"/>
      <c r="D34" s="25"/>
      <c r="E34" s="351"/>
      <c r="F34" s="352"/>
      <c r="G34" s="352"/>
      <c r="H34" s="353"/>
      <c r="I34" s="9"/>
      <c r="J34" s="47"/>
    </row>
    <row r="35" spans="1:10" s="1" customFormat="1" ht="30.95" customHeight="1">
      <c r="A35" s="349"/>
      <c r="B35" s="350"/>
      <c r="C35" s="4"/>
      <c r="D35" s="25"/>
      <c r="E35" s="6"/>
      <c r="F35" s="6"/>
      <c r="G35" s="6"/>
      <c r="H35" s="6"/>
      <c r="I35" s="9"/>
      <c r="J35" s="47"/>
    </row>
    <row r="36" spans="1:10" s="1" customFormat="1" ht="30.95" customHeight="1">
      <c r="A36" s="356"/>
      <c r="B36" s="357"/>
      <c r="C36" s="4"/>
      <c r="D36" s="25"/>
      <c r="E36" s="6"/>
      <c r="F36" s="6"/>
      <c r="G36" s="6"/>
      <c r="H36" s="6"/>
      <c r="I36" s="9"/>
      <c r="J36" s="47"/>
    </row>
    <row r="37" spans="1:10" s="1" customFormat="1" ht="30.95" customHeight="1">
      <c r="A37" s="349"/>
      <c r="B37" s="350"/>
      <c r="C37" s="4"/>
      <c r="D37" s="25"/>
      <c r="E37" s="6"/>
      <c r="F37" s="6"/>
      <c r="G37" s="6"/>
      <c r="H37" s="6"/>
      <c r="I37" s="9"/>
      <c r="J37" s="47"/>
    </row>
    <row r="38" spans="1:10" s="1" customFormat="1" ht="30.95" customHeight="1" thickBot="1">
      <c r="A38" s="347"/>
      <c r="B38" s="348"/>
      <c r="C38" s="5"/>
      <c r="D38" s="25"/>
      <c r="E38" s="354">
        <f ca="1">TODAY()</f>
        <v>43277</v>
      </c>
      <c r="F38" s="355"/>
      <c r="G38" s="355"/>
      <c r="H38" s="355"/>
      <c r="I38" s="9"/>
      <c r="J38" s="47"/>
    </row>
    <row r="40" spans="1:10" s="1" customFormat="1" ht="14.25">
      <c r="A40" s="20"/>
      <c r="B40" s="26"/>
      <c r="D40" s="23"/>
      <c r="E40" s="6"/>
      <c r="F40" s="6"/>
      <c r="G40" s="6"/>
      <c r="H40" s="6"/>
      <c r="I40" s="9"/>
      <c r="J40" s="47"/>
    </row>
  </sheetData>
  <sheetProtection sheet="1" objects="1" scenarios="1" selectLockedCells="1" pivotTables="0"/>
  <mergeCells count="37">
    <mergeCell ref="A38:B38"/>
    <mergeCell ref="A34:B34"/>
    <mergeCell ref="E34:H34"/>
    <mergeCell ref="A35:B35"/>
    <mergeCell ref="A37:B37"/>
    <mergeCell ref="E38:H38"/>
    <mergeCell ref="A36:B36"/>
    <mergeCell ref="E24:H24"/>
    <mergeCell ref="A19:A20"/>
    <mergeCell ref="B19:B20"/>
    <mergeCell ref="A21:A22"/>
    <mergeCell ref="B21:B22"/>
    <mergeCell ref="A33:B33"/>
    <mergeCell ref="E33:H33"/>
    <mergeCell ref="E25:F25"/>
    <mergeCell ref="G25:H25"/>
    <mergeCell ref="A29:H29"/>
    <mergeCell ref="A30:B30"/>
    <mergeCell ref="A31:H31"/>
    <mergeCell ref="E26:F26"/>
    <mergeCell ref="G26:H26"/>
    <mergeCell ref="C30:H30"/>
    <mergeCell ref="A28:H28"/>
    <mergeCell ref="G27:H27"/>
    <mergeCell ref="E27:F27"/>
    <mergeCell ref="D2:H2"/>
    <mergeCell ref="A3:B3"/>
    <mergeCell ref="A4:H4"/>
    <mergeCell ref="B13:B17"/>
    <mergeCell ref="A12:H12"/>
    <mergeCell ref="B5:B7"/>
    <mergeCell ref="A5:A7"/>
    <mergeCell ref="A8:A9"/>
    <mergeCell ref="B8:B9"/>
    <mergeCell ref="B10:B11"/>
    <mergeCell ref="A10:A11"/>
    <mergeCell ref="A13:A17"/>
  </mergeCells>
  <printOptions horizontalCentered="1" verticalCentered="1"/>
  <pageMargins left="0.27559055118110237" right="0.19685039370078741" top="0.13" bottom="0.13" header="0.16" footer="0.15748031496062992"/>
  <pageSetup paperSize="9" scale="58" orientation="landscape" horizontalDpi="4294967293" r:id="rId1"/>
  <headerFooter alignWithMargins="0">
    <oddFooter>&amp;RPage 2</oddFooter>
  </headerFooter>
  <drawing r:id="rId2"/>
</worksheet>
</file>

<file path=xl/worksheets/sheet11.xml><?xml version="1.0" encoding="utf-8"?>
<worksheet xmlns="http://schemas.openxmlformats.org/spreadsheetml/2006/main" xmlns:r="http://schemas.openxmlformats.org/officeDocument/2006/relationships">
  <sheetPr>
    <tabColor rgb="FFFFFF00"/>
    <pageSetUpPr fitToPage="1"/>
  </sheetPr>
  <dimension ref="A1:I41"/>
  <sheetViews>
    <sheetView workbookViewId="0">
      <selection activeCell="F12" sqref="F12"/>
    </sheetView>
  </sheetViews>
  <sheetFormatPr baseColWidth="10" defaultRowHeight="12.75"/>
  <cols>
    <col min="1" max="1" width="18.85546875" style="29" bestFit="1" customWidth="1"/>
    <col min="2" max="2" width="110.28515625" style="29" customWidth="1"/>
    <col min="3" max="3" width="4.42578125" style="29" customWidth="1"/>
    <col min="4" max="16384" width="11.42578125" style="29"/>
  </cols>
  <sheetData>
    <row r="1" spans="1:3" s="322" customFormat="1" ht="13.5" thickTop="1">
      <c r="A1" s="393" t="s">
        <v>7</v>
      </c>
      <c r="B1" s="394"/>
    </row>
    <row r="2" spans="1:3" s="322" customFormat="1" ht="12.75" customHeight="1">
      <c r="A2" s="315" t="s">
        <v>2</v>
      </c>
      <c r="B2" s="316" t="s">
        <v>34</v>
      </c>
    </row>
    <row r="3" spans="1:3" s="322" customFormat="1" ht="12.75" customHeight="1">
      <c r="A3" s="317" t="s">
        <v>35</v>
      </c>
      <c r="B3" s="326" t="s">
        <v>214</v>
      </c>
    </row>
    <row r="4" spans="1:3" s="322" customFormat="1">
      <c r="A4" s="318" t="s">
        <v>1</v>
      </c>
      <c r="B4" s="323" t="s">
        <v>105</v>
      </c>
      <c r="C4" s="324"/>
    </row>
    <row r="5" spans="1:3" s="322" customFormat="1">
      <c r="A5" s="318" t="s">
        <v>25</v>
      </c>
      <c r="B5" s="40">
        <v>1</v>
      </c>
    </row>
    <row r="6" spans="1:3" s="322" customFormat="1">
      <c r="A6" s="318" t="s">
        <v>0</v>
      </c>
      <c r="B6" s="319">
        <f>'Identification E21'!B6</f>
        <v>0</v>
      </c>
    </row>
    <row r="7" spans="1:3" s="322" customFormat="1">
      <c r="A7" s="318" t="s">
        <v>6</v>
      </c>
      <c r="B7" s="319">
        <f>'Identification E21'!B7</f>
        <v>0</v>
      </c>
    </row>
    <row r="8" spans="1:3" s="322" customFormat="1">
      <c r="A8" s="318" t="s">
        <v>3</v>
      </c>
      <c r="B8" s="320">
        <f>'Identification E21'!B8</f>
        <v>0</v>
      </c>
    </row>
    <row r="9" spans="1:3" s="322" customFormat="1">
      <c r="A9" s="318" t="s">
        <v>4</v>
      </c>
      <c r="B9" s="320">
        <f>'Identification E21'!B9</f>
        <v>0</v>
      </c>
    </row>
    <row r="10" spans="1:3">
      <c r="A10" s="34" t="s">
        <v>5</v>
      </c>
      <c r="B10" s="37"/>
    </row>
    <row r="11" spans="1:3" ht="13.5" thickBot="1">
      <c r="A11" s="38" t="s">
        <v>21</v>
      </c>
      <c r="B11" s="39"/>
    </row>
    <row r="12" spans="1:3">
      <c r="A12" s="334" t="s">
        <v>28</v>
      </c>
      <c r="B12" s="336"/>
    </row>
    <row r="13" spans="1:3" ht="87.75" customHeight="1" thickBot="1">
      <c r="A13" s="339" t="s">
        <v>213</v>
      </c>
      <c r="B13" s="340"/>
    </row>
    <row r="14" spans="1:3">
      <c r="A14" s="334" t="s">
        <v>27</v>
      </c>
      <c r="B14" s="336"/>
      <c r="C14" s="30"/>
    </row>
    <row r="15" spans="1:3">
      <c r="A15" s="341"/>
      <c r="B15" s="342"/>
      <c r="C15" s="30"/>
    </row>
    <row r="16" spans="1:3">
      <c r="A16" s="341"/>
      <c r="B16" s="342"/>
      <c r="C16" s="30"/>
    </row>
    <row r="17" spans="1:9">
      <c r="A17" s="341"/>
      <c r="B17" s="342"/>
      <c r="C17" s="30"/>
    </row>
    <row r="18" spans="1:9">
      <c r="A18" s="341"/>
      <c r="B18" s="342"/>
      <c r="C18" s="30"/>
    </row>
    <row r="19" spans="1:9">
      <c r="A19" s="341"/>
      <c r="B19" s="342"/>
      <c r="C19" s="30"/>
    </row>
    <row r="20" spans="1:9">
      <c r="A20" s="341"/>
      <c r="B20" s="342"/>
      <c r="C20" s="30"/>
    </row>
    <row r="21" spans="1:9">
      <c r="A21" s="341"/>
      <c r="B21" s="342"/>
      <c r="C21" s="30"/>
    </row>
    <row r="22" spans="1:9" ht="13.5" thickBot="1">
      <c r="A22" s="343"/>
      <c r="B22" s="344"/>
      <c r="C22" s="30"/>
    </row>
    <row r="23" spans="1:9" s="31" customFormat="1">
      <c r="A23" s="334" t="s">
        <v>23</v>
      </c>
      <c r="B23" s="336"/>
      <c r="C23" s="30"/>
      <c r="D23" s="30"/>
      <c r="E23" s="30"/>
      <c r="F23" s="30"/>
      <c r="G23" s="30"/>
      <c r="H23" s="30"/>
      <c r="I23" s="30"/>
    </row>
    <row r="24" spans="1:9" s="31" customFormat="1">
      <c r="A24" s="330"/>
      <c r="B24" s="331"/>
      <c r="C24" s="30"/>
      <c r="D24" s="30"/>
      <c r="E24" s="30"/>
      <c r="F24" s="30"/>
      <c r="G24" s="30"/>
      <c r="H24" s="30"/>
      <c r="I24" s="30"/>
    </row>
    <row r="25" spans="1:9" s="31" customFormat="1">
      <c r="A25" s="330"/>
      <c r="B25" s="331"/>
      <c r="C25" s="30"/>
      <c r="D25" s="30"/>
      <c r="E25" s="30"/>
      <c r="F25" s="30"/>
      <c r="G25" s="30"/>
      <c r="H25" s="30"/>
      <c r="I25" s="30"/>
    </row>
    <row r="26" spans="1:9" s="31" customFormat="1">
      <c r="A26" s="330"/>
      <c r="B26" s="331"/>
      <c r="C26" s="30"/>
      <c r="D26" s="30"/>
      <c r="E26" s="30"/>
      <c r="F26" s="30"/>
      <c r="G26" s="30"/>
      <c r="H26" s="30"/>
      <c r="I26" s="30"/>
    </row>
    <row r="27" spans="1:9" s="31" customFormat="1">
      <c r="A27" s="330"/>
      <c r="B27" s="331"/>
      <c r="C27" s="30"/>
      <c r="D27" s="30"/>
      <c r="E27" s="30"/>
      <c r="F27" s="30"/>
      <c r="G27" s="30"/>
      <c r="H27" s="30"/>
      <c r="I27" s="30"/>
    </row>
    <row r="28" spans="1:9" s="31" customFormat="1">
      <c r="A28" s="330"/>
      <c r="B28" s="331"/>
      <c r="D28" s="30"/>
      <c r="E28" s="30"/>
      <c r="F28" s="30"/>
      <c r="G28" s="30"/>
      <c r="H28" s="30"/>
      <c r="I28" s="30"/>
    </row>
    <row r="29" spans="1:9" s="31" customFormat="1">
      <c r="A29" s="330"/>
      <c r="B29" s="331"/>
      <c r="D29" s="30"/>
      <c r="E29" s="30"/>
      <c r="F29" s="30"/>
      <c r="G29" s="30"/>
      <c r="H29" s="30"/>
      <c r="I29" s="30"/>
    </row>
    <row r="30" spans="1:9" s="31" customFormat="1">
      <c r="A30" s="330"/>
      <c r="B30" s="331"/>
      <c r="D30" s="30"/>
      <c r="E30" s="30"/>
      <c r="F30" s="30"/>
      <c r="G30" s="30"/>
      <c r="H30" s="30"/>
      <c r="I30" s="30"/>
    </row>
    <row r="31" spans="1:9" s="31" customFormat="1" ht="13.5" thickBot="1">
      <c r="A31" s="345"/>
      <c r="B31" s="346"/>
      <c r="D31" s="30"/>
      <c r="E31" s="30"/>
      <c r="F31" s="30"/>
      <c r="G31" s="30"/>
      <c r="H31" s="30"/>
      <c r="I31" s="30"/>
    </row>
    <row r="32" spans="1:9" s="31" customFormat="1">
      <c r="A32" s="334" t="s">
        <v>22</v>
      </c>
      <c r="B32" s="335"/>
      <c r="D32" s="30"/>
      <c r="E32" s="30"/>
      <c r="F32" s="30"/>
      <c r="G32" s="30"/>
      <c r="H32" s="30"/>
      <c r="I32" s="30"/>
    </row>
    <row r="33" spans="1:9" s="31" customFormat="1">
      <c r="A33" s="330"/>
      <c r="B33" s="331"/>
      <c r="D33" s="30"/>
      <c r="E33" s="30"/>
      <c r="F33" s="30"/>
      <c r="G33" s="30"/>
      <c r="H33" s="30"/>
      <c r="I33" s="30"/>
    </row>
    <row r="34" spans="1:9" s="31" customFormat="1">
      <c r="A34" s="330"/>
      <c r="B34" s="331"/>
      <c r="D34" s="30"/>
      <c r="E34" s="30"/>
      <c r="F34" s="30"/>
      <c r="G34" s="30"/>
      <c r="H34" s="30"/>
      <c r="I34" s="30"/>
    </row>
    <row r="35" spans="1:9" s="31" customFormat="1">
      <c r="A35" s="330"/>
      <c r="B35" s="331"/>
      <c r="D35" s="30"/>
      <c r="E35" s="30"/>
      <c r="F35" s="30"/>
      <c r="G35" s="30"/>
      <c r="H35" s="30"/>
      <c r="I35" s="30"/>
    </row>
    <row r="36" spans="1:9" s="31" customFormat="1">
      <c r="A36" s="330"/>
      <c r="B36" s="331"/>
      <c r="D36" s="30"/>
      <c r="E36" s="30"/>
      <c r="F36" s="30"/>
      <c r="G36" s="30"/>
      <c r="H36" s="30"/>
      <c r="I36" s="30"/>
    </row>
    <row r="37" spans="1:9" s="31" customFormat="1">
      <c r="A37" s="330"/>
      <c r="B37" s="331"/>
      <c r="D37" s="30"/>
      <c r="E37" s="30"/>
      <c r="F37" s="30"/>
      <c r="G37" s="30"/>
      <c r="H37" s="30"/>
      <c r="I37" s="30"/>
    </row>
    <row r="38" spans="1:9" s="31" customFormat="1">
      <c r="A38" s="330"/>
      <c r="B38" s="331"/>
      <c r="D38" s="30"/>
      <c r="E38" s="30"/>
      <c r="F38" s="30"/>
      <c r="G38" s="30"/>
      <c r="H38" s="30"/>
      <c r="I38" s="30"/>
    </row>
    <row r="39" spans="1:9" s="31" customFormat="1">
      <c r="A39" s="330"/>
      <c r="B39" s="331"/>
      <c r="D39" s="30"/>
      <c r="E39" s="30"/>
      <c r="F39" s="30"/>
      <c r="G39" s="30"/>
      <c r="H39" s="30"/>
      <c r="I39" s="30"/>
    </row>
    <row r="40" spans="1:9" s="31" customFormat="1" ht="13.5" thickBot="1">
      <c r="A40" s="332"/>
      <c r="B40" s="333"/>
      <c r="D40" s="30"/>
      <c r="E40" s="30"/>
      <c r="F40" s="30"/>
      <c r="G40" s="30"/>
      <c r="H40" s="30"/>
      <c r="I40" s="30"/>
    </row>
    <row r="41" spans="1:9" ht="13.5" thickTop="1"/>
  </sheetData>
  <sheetProtection sheet="1" objects="1" scenarios="1" pivotTables="0"/>
  <mergeCells count="9">
    <mergeCell ref="A33:B40"/>
    <mergeCell ref="A32:B32"/>
    <mergeCell ref="A14:B14"/>
    <mergeCell ref="A1:B1"/>
    <mergeCell ref="A23:B23"/>
    <mergeCell ref="A12:B12"/>
    <mergeCell ref="A13:B13"/>
    <mergeCell ref="A15:B22"/>
    <mergeCell ref="A24:B31"/>
  </mergeCells>
  <printOptions horizontalCentered="1" verticalCentered="1"/>
  <pageMargins left="0.74" right="0.54" top="0.71" bottom="0.68" header="0.51181102362204722" footer="0.51181102362204722"/>
  <pageSetup paperSize="9" scale="85" orientation="landscape" horizontalDpi="4294967293" r:id="rId1"/>
  <headerFooter alignWithMargins="0">
    <oddFooter>Page &amp;P</oddFooter>
  </headerFooter>
</worksheet>
</file>

<file path=xl/worksheets/sheet12.xml><?xml version="1.0" encoding="utf-8"?>
<worksheet xmlns="http://schemas.openxmlformats.org/spreadsheetml/2006/main" xmlns:r="http://schemas.openxmlformats.org/officeDocument/2006/relationships">
  <sheetPr>
    <tabColor rgb="FFFFFF00"/>
    <pageSetUpPr fitToPage="1"/>
  </sheetPr>
  <dimension ref="A1:AB39"/>
  <sheetViews>
    <sheetView zoomScale="120" zoomScaleNormal="120" workbookViewId="0">
      <selection activeCell="E25" sqref="E25:F25"/>
    </sheetView>
  </sheetViews>
  <sheetFormatPr baseColWidth="10" defaultRowHeight="12.75"/>
  <cols>
    <col min="1" max="1" width="6.85546875" style="20" bestFit="1" customWidth="1"/>
    <col min="2" max="2" width="55.5703125" style="2" customWidth="1"/>
    <col min="3" max="3" width="90.28515625" style="1" customWidth="1"/>
    <col min="4" max="4" width="5" style="23" bestFit="1" customWidth="1"/>
    <col min="5" max="8" width="3.7109375" style="6" customWidth="1"/>
    <col min="9" max="9" width="4" style="9" bestFit="1" customWidth="1"/>
    <col min="10" max="10" width="3.28515625" style="47" customWidth="1"/>
    <col min="11" max="11" width="21.7109375" style="14" customWidth="1"/>
    <col min="12" max="12" width="4.5703125" style="42" customWidth="1"/>
    <col min="13" max="13" width="5.7109375" style="58" bestFit="1" customWidth="1"/>
    <col min="14" max="14" width="10.7109375" style="54" bestFit="1" customWidth="1"/>
    <col min="15" max="15" width="6.5703125" style="55" bestFit="1" customWidth="1"/>
    <col min="16" max="16" width="9" style="56" bestFit="1" customWidth="1"/>
    <col min="17" max="17" width="14.42578125" style="56" bestFit="1" customWidth="1"/>
    <col min="18" max="18" width="2.85546875" style="57" bestFit="1" customWidth="1"/>
    <col min="19" max="19" width="11.42578125" style="57"/>
    <col min="20" max="20" width="11.42578125" style="55"/>
    <col min="21" max="28" width="11.42578125" style="59"/>
    <col min="29" max="16384" width="11.42578125" style="1"/>
  </cols>
  <sheetData>
    <row r="1" spans="1:18" s="1" customFormat="1">
      <c r="A1" s="20" t="str">
        <f>'Ident E33-B'!B2</f>
        <v>Baccalauréat Professionnel Technicien en Chaudronnerie Industrielle</v>
      </c>
      <c r="B1" s="2"/>
      <c r="D1" s="3" t="str">
        <f>'Ident E33-B'!B3</f>
        <v xml:space="preserve">E33B Réalisation, fabrication, assemblage et réhabilitation
</v>
      </c>
      <c r="E1" s="44"/>
      <c r="F1" s="46" t="str">
        <f>'Ident E33-B'!B4</f>
        <v>E3 - Epreuve pratique prenant en compte la formation en milieu professionnel</v>
      </c>
      <c r="G1" s="6"/>
      <c r="H1" s="6"/>
      <c r="I1" s="9"/>
      <c r="J1" s="47"/>
      <c r="K1" s="14"/>
      <c r="L1" s="42"/>
      <c r="M1" s="58"/>
      <c r="N1" s="54"/>
      <c r="O1" s="55"/>
      <c r="P1" s="56"/>
      <c r="Q1" s="56"/>
      <c r="R1" s="57"/>
    </row>
    <row r="2" spans="1:18" s="1" customFormat="1">
      <c r="C2" s="41">
        <f>'Ident E33-B'!B8</f>
        <v>0</v>
      </c>
      <c r="D2" s="383">
        <f>'Ident E33-B'!B9</f>
        <v>0</v>
      </c>
      <c r="E2" s="383"/>
      <c r="F2" s="383"/>
      <c r="G2" s="383"/>
      <c r="H2" s="383"/>
      <c r="I2" s="9"/>
      <c r="J2" s="47"/>
      <c r="K2" s="14"/>
      <c r="L2" s="41" t="s">
        <v>13</v>
      </c>
      <c r="M2" s="58"/>
      <c r="N2" s="54"/>
      <c r="O2" s="55"/>
      <c r="P2" s="56"/>
      <c r="Q2" s="56"/>
      <c r="R2" s="57"/>
    </row>
    <row r="3" spans="1:18" s="1" customFormat="1" ht="13.5" thickBot="1">
      <c r="A3" s="384" t="s">
        <v>9</v>
      </c>
      <c r="B3" s="384"/>
      <c r="C3" s="27" t="s">
        <v>29</v>
      </c>
      <c r="D3" s="22" t="s">
        <v>16</v>
      </c>
      <c r="E3" s="45">
        <v>0</v>
      </c>
      <c r="F3" s="45">
        <v>1</v>
      </c>
      <c r="G3" s="45">
        <v>2</v>
      </c>
      <c r="H3" s="45">
        <v>3</v>
      </c>
      <c r="I3" s="9"/>
      <c r="J3" s="47"/>
      <c r="K3" s="14"/>
      <c r="L3" s="62" t="s">
        <v>12</v>
      </c>
      <c r="M3" s="58"/>
      <c r="N3" s="54"/>
      <c r="O3" s="55"/>
      <c r="P3" s="56"/>
      <c r="Q3" s="56"/>
      <c r="R3" s="57"/>
    </row>
    <row r="4" spans="1:18" s="1" customFormat="1" ht="13.5" customHeight="1">
      <c r="A4" s="389" t="s">
        <v>251</v>
      </c>
      <c r="B4" s="390"/>
      <c r="C4" s="390"/>
      <c r="D4" s="390"/>
      <c r="E4" s="390"/>
      <c r="F4" s="390"/>
      <c r="G4" s="390"/>
      <c r="H4" s="391"/>
      <c r="I4" s="11" t="str">
        <f t="shared" ref="I4:I22" si="0">(IF(O4&gt;1,"◄",""))</f>
        <v/>
      </c>
      <c r="J4" s="52"/>
      <c r="K4" s="16"/>
      <c r="L4" s="43">
        <v>1</v>
      </c>
      <c r="M4" s="58"/>
      <c r="N4" s="113">
        <f>IF(O4=1,SUMPRODUCT(N5:N22,O5:O22)/SUMPRODUCT(L5:L22,O5:O22),0)</f>
        <v>0</v>
      </c>
      <c r="O4" s="114">
        <f>IF(SUM(O5:O22)=0,0,1)</f>
        <v>0</v>
      </c>
      <c r="P4" s="115"/>
      <c r="Q4" s="115">
        <f>SUM(Q5:Q22)</f>
        <v>1</v>
      </c>
      <c r="R4" s="116"/>
    </row>
    <row r="5" spans="1:18" s="1" customFormat="1" ht="13.5" customHeight="1">
      <c r="A5" s="415" t="s">
        <v>250</v>
      </c>
      <c r="B5" s="417" t="s">
        <v>249</v>
      </c>
      <c r="C5" s="289" t="s">
        <v>248</v>
      </c>
      <c r="D5" s="291"/>
      <c r="E5" s="281"/>
      <c r="F5" s="260"/>
      <c r="G5" s="259"/>
      <c r="H5" s="292"/>
      <c r="I5" s="11" t="str">
        <f t="shared" si="0"/>
        <v/>
      </c>
      <c r="J5" s="51"/>
      <c r="K5" s="15"/>
      <c r="L5" s="42">
        <v>0.02</v>
      </c>
      <c r="M5" s="58"/>
      <c r="N5" s="117">
        <f t="shared" ref="N5:N22" si="1">(IF(F5&lt;&gt;"",1/3,0)+IF(G5&lt;&gt;"",2/3,0)+IF(H5&lt;&gt;"",1,0))*L5*20</f>
        <v>0</v>
      </c>
      <c r="O5" s="114">
        <f t="shared" ref="O5:O22" si="2">IF(D5="",IF(E5&lt;&gt;"",1,0)+IF(F5&lt;&gt;"",1,0)+IF(G5&lt;&gt;"",1,0)+IF(H5&lt;&gt;"",1,0),0)</f>
        <v>0</v>
      </c>
      <c r="P5" s="115">
        <f t="shared" ref="P5:P22" si="3">IF(D5&lt;&gt;"",0,(IF(E5&lt;&gt;"",0.02,(N5/(L5*20)))))</f>
        <v>0</v>
      </c>
      <c r="Q5" s="115">
        <f t="shared" ref="Q5:Q22" si="4">IF(D5&lt;&gt;"",0,L5)</f>
        <v>0.02</v>
      </c>
      <c r="R5" s="116">
        <f t="shared" ref="R5:R22" si="5">IF(I5&lt;&gt;"",1,0)</f>
        <v>0</v>
      </c>
    </row>
    <row r="6" spans="1:18" s="1" customFormat="1" ht="13.5" customHeight="1">
      <c r="A6" s="413"/>
      <c r="B6" s="418"/>
      <c r="C6" s="71" t="s">
        <v>247</v>
      </c>
      <c r="D6" s="263"/>
      <c r="E6" s="73"/>
      <c r="F6" s="260"/>
      <c r="G6" s="259"/>
      <c r="H6" s="262"/>
      <c r="I6" s="11" t="str">
        <f t="shared" si="0"/>
        <v/>
      </c>
      <c r="J6" s="51"/>
      <c r="K6" s="15"/>
      <c r="L6" s="42">
        <v>0.02</v>
      </c>
      <c r="M6" s="58"/>
      <c r="N6" s="117">
        <f t="shared" si="1"/>
        <v>0</v>
      </c>
      <c r="O6" s="114">
        <f t="shared" si="2"/>
        <v>0</v>
      </c>
      <c r="P6" s="115">
        <f t="shared" si="3"/>
        <v>0</v>
      </c>
      <c r="Q6" s="115">
        <f t="shared" si="4"/>
        <v>0.02</v>
      </c>
      <c r="R6" s="116">
        <f t="shared" si="5"/>
        <v>0</v>
      </c>
    </row>
    <row r="7" spans="1:18" s="1" customFormat="1" ht="13.5" customHeight="1">
      <c r="A7" s="414"/>
      <c r="B7" s="419"/>
      <c r="C7" s="289" t="s">
        <v>246</v>
      </c>
      <c r="D7" s="291"/>
      <c r="E7" s="281"/>
      <c r="F7" s="260"/>
      <c r="G7" s="259"/>
      <c r="H7" s="290"/>
      <c r="I7" s="11" t="str">
        <f t="shared" si="0"/>
        <v/>
      </c>
      <c r="J7" s="51"/>
      <c r="K7" s="15"/>
      <c r="L7" s="42">
        <v>0.01</v>
      </c>
      <c r="M7" s="58"/>
      <c r="N7" s="117">
        <f t="shared" si="1"/>
        <v>0</v>
      </c>
      <c r="O7" s="114">
        <f t="shared" si="2"/>
        <v>0</v>
      </c>
      <c r="P7" s="115">
        <f t="shared" si="3"/>
        <v>0</v>
      </c>
      <c r="Q7" s="115">
        <f t="shared" si="4"/>
        <v>0.01</v>
      </c>
      <c r="R7" s="116">
        <f t="shared" si="5"/>
        <v>0</v>
      </c>
    </row>
    <row r="8" spans="1:18" s="1" customFormat="1" ht="13.5" customHeight="1">
      <c r="A8" s="413" t="s">
        <v>245</v>
      </c>
      <c r="B8" s="411" t="s">
        <v>244</v>
      </c>
      <c r="C8" s="71" t="s">
        <v>243</v>
      </c>
      <c r="D8" s="169"/>
      <c r="E8" s="73"/>
      <c r="F8" s="73"/>
      <c r="G8" s="73"/>
      <c r="H8" s="252"/>
      <c r="I8" s="11" t="str">
        <f t="shared" si="0"/>
        <v/>
      </c>
      <c r="J8" s="51"/>
      <c r="K8" s="15"/>
      <c r="L8" s="42">
        <v>0.03</v>
      </c>
      <c r="M8" s="58"/>
      <c r="N8" s="117">
        <f t="shared" si="1"/>
        <v>0</v>
      </c>
      <c r="O8" s="114">
        <f t="shared" si="2"/>
        <v>0</v>
      </c>
      <c r="P8" s="115">
        <f t="shared" si="3"/>
        <v>0</v>
      </c>
      <c r="Q8" s="115">
        <f t="shared" si="4"/>
        <v>0.03</v>
      </c>
      <c r="R8" s="116">
        <f t="shared" si="5"/>
        <v>0</v>
      </c>
    </row>
    <row r="9" spans="1:18" s="1" customFormat="1" ht="13.5" customHeight="1">
      <c r="A9" s="414"/>
      <c r="B9" s="412"/>
      <c r="C9" s="289" t="s">
        <v>242</v>
      </c>
      <c r="D9" s="329"/>
      <c r="E9" s="281"/>
      <c r="F9" s="281"/>
      <c r="G9" s="281"/>
      <c r="H9" s="280"/>
      <c r="I9" s="11" t="str">
        <f t="shared" si="0"/>
        <v/>
      </c>
      <c r="J9" s="51"/>
      <c r="K9" s="15"/>
      <c r="L9" s="42">
        <v>0.02</v>
      </c>
      <c r="M9" s="58"/>
      <c r="N9" s="117">
        <f t="shared" si="1"/>
        <v>0</v>
      </c>
      <c r="O9" s="114">
        <f t="shared" si="2"/>
        <v>0</v>
      </c>
      <c r="P9" s="115">
        <f t="shared" si="3"/>
        <v>0</v>
      </c>
      <c r="Q9" s="115">
        <f t="shared" si="4"/>
        <v>0.02</v>
      </c>
      <c r="R9" s="116">
        <f t="shared" si="5"/>
        <v>0</v>
      </c>
    </row>
    <row r="10" spans="1:18" s="1" customFormat="1" ht="13.5" customHeight="1">
      <c r="A10" s="415" t="s">
        <v>241</v>
      </c>
      <c r="B10" s="420" t="s">
        <v>240</v>
      </c>
      <c r="C10" s="71" t="s">
        <v>239</v>
      </c>
      <c r="D10" s="169"/>
      <c r="E10" s="73"/>
      <c r="F10" s="73"/>
      <c r="G10" s="73"/>
      <c r="H10" s="252"/>
      <c r="I10" s="11" t="str">
        <f t="shared" si="0"/>
        <v/>
      </c>
      <c r="J10" s="51"/>
      <c r="K10" s="15"/>
      <c r="L10" s="42">
        <v>0.08</v>
      </c>
      <c r="M10" s="58"/>
      <c r="N10" s="117">
        <f t="shared" si="1"/>
        <v>0</v>
      </c>
      <c r="O10" s="114">
        <f t="shared" si="2"/>
        <v>0</v>
      </c>
      <c r="P10" s="115">
        <f t="shared" si="3"/>
        <v>0</v>
      </c>
      <c r="Q10" s="115">
        <f t="shared" si="4"/>
        <v>0.08</v>
      </c>
      <c r="R10" s="116">
        <f t="shared" si="5"/>
        <v>0</v>
      </c>
    </row>
    <row r="11" spans="1:18" s="1" customFormat="1" ht="13.5" customHeight="1">
      <c r="A11" s="414"/>
      <c r="B11" s="421"/>
      <c r="C11" s="289" t="s">
        <v>238</v>
      </c>
      <c r="D11" s="282"/>
      <c r="E11" s="281"/>
      <c r="F11" s="281"/>
      <c r="G11" s="281"/>
      <c r="H11" s="280"/>
      <c r="I11" s="11" t="str">
        <f t="shared" si="0"/>
        <v/>
      </c>
      <c r="J11" s="51"/>
      <c r="K11" s="15"/>
      <c r="L11" s="42">
        <v>0.12</v>
      </c>
      <c r="M11" s="58"/>
      <c r="N11" s="117">
        <f t="shared" si="1"/>
        <v>0</v>
      </c>
      <c r="O11" s="114">
        <f t="shared" si="2"/>
        <v>0</v>
      </c>
      <c r="P11" s="115">
        <f t="shared" si="3"/>
        <v>0</v>
      </c>
      <c r="Q11" s="115">
        <f t="shared" si="4"/>
        <v>0.12</v>
      </c>
      <c r="R11" s="116">
        <f t="shared" si="5"/>
        <v>0</v>
      </c>
    </row>
    <row r="12" spans="1:18" s="1" customFormat="1" ht="13.5" customHeight="1">
      <c r="A12" s="122" t="s">
        <v>237</v>
      </c>
      <c r="B12" s="78" t="s">
        <v>236</v>
      </c>
      <c r="C12" s="287" t="s">
        <v>235</v>
      </c>
      <c r="D12" s="169"/>
      <c r="E12" s="73"/>
      <c r="F12" s="260"/>
      <c r="G12" s="260"/>
      <c r="H12" s="252"/>
      <c r="I12" s="11" t="str">
        <f t="shared" si="0"/>
        <v/>
      </c>
      <c r="J12" s="51"/>
      <c r="K12" s="15"/>
      <c r="L12" s="42">
        <v>0.05</v>
      </c>
      <c r="M12" s="58"/>
      <c r="N12" s="117">
        <f t="shared" si="1"/>
        <v>0</v>
      </c>
      <c r="O12" s="114">
        <f t="shared" si="2"/>
        <v>0</v>
      </c>
      <c r="P12" s="115">
        <f t="shared" si="3"/>
        <v>0</v>
      </c>
      <c r="Q12" s="115">
        <f t="shared" si="4"/>
        <v>0.05</v>
      </c>
      <c r="R12" s="116">
        <f t="shared" si="5"/>
        <v>0</v>
      </c>
    </row>
    <row r="13" spans="1:18" s="1" customFormat="1" ht="13.5" customHeight="1">
      <c r="A13" s="413" t="s">
        <v>234</v>
      </c>
      <c r="B13" s="411" t="s">
        <v>233</v>
      </c>
      <c r="C13" s="288" t="s">
        <v>232</v>
      </c>
      <c r="D13" s="282"/>
      <c r="E13" s="281"/>
      <c r="F13" s="260"/>
      <c r="G13" s="260"/>
      <c r="H13" s="280"/>
      <c r="I13" s="11" t="str">
        <f t="shared" si="0"/>
        <v/>
      </c>
      <c r="J13" s="51"/>
      <c r="K13" s="15"/>
      <c r="L13" s="42">
        <v>0.03</v>
      </c>
      <c r="M13" s="58"/>
      <c r="N13" s="117">
        <f t="shared" si="1"/>
        <v>0</v>
      </c>
      <c r="O13" s="114">
        <f t="shared" si="2"/>
        <v>0</v>
      </c>
      <c r="P13" s="115">
        <f t="shared" si="3"/>
        <v>0</v>
      </c>
      <c r="Q13" s="115">
        <f t="shared" si="4"/>
        <v>0.03</v>
      </c>
      <c r="R13" s="116">
        <f t="shared" si="5"/>
        <v>0</v>
      </c>
    </row>
    <row r="14" spans="1:18" s="1" customFormat="1" ht="13.5" customHeight="1">
      <c r="A14" s="413"/>
      <c r="B14" s="411"/>
      <c r="C14" s="287" t="s">
        <v>231</v>
      </c>
      <c r="D14" s="169"/>
      <c r="E14" s="73"/>
      <c r="F14" s="260"/>
      <c r="G14" s="260"/>
      <c r="H14" s="252"/>
      <c r="I14" s="11" t="str">
        <f t="shared" si="0"/>
        <v/>
      </c>
      <c r="J14" s="51"/>
      <c r="K14" s="15"/>
      <c r="L14" s="42">
        <v>0.04</v>
      </c>
      <c r="M14" s="58"/>
      <c r="N14" s="117">
        <f t="shared" si="1"/>
        <v>0</v>
      </c>
      <c r="O14" s="114">
        <f t="shared" si="2"/>
        <v>0</v>
      </c>
      <c r="P14" s="115">
        <f t="shared" si="3"/>
        <v>0</v>
      </c>
      <c r="Q14" s="115">
        <f t="shared" si="4"/>
        <v>0.04</v>
      </c>
      <c r="R14" s="116">
        <f t="shared" si="5"/>
        <v>0</v>
      </c>
    </row>
    <row r="15" spans="1:18" s="1" customFormat="1" ht="13.5" customHeight="1">
      <c r="A15" s="414"/>
      <c r="B15" s="412"/>
      <c r="C15" s="286" t="s">
        <v>230</v>
      </c>
      <c r="D15" s="282"/>
      <c r="E15" s="281"/>
      <c r="F15" s="260"/>
      <c r="G15" s="260"/>
      <c r="H15" s="280"/>
      <c r="I15" s="11" t="str">
        <f t="shared" si="0"/>
        <v/>
      </c>
      <c r="J15" s="51"/>
      <c r="K15" s="15"/>
      <c r="L15" s="42">
        <v>0.03</v>
      </c>
      <c r="M15" s="58"/>
      <c r="N15" s="117">
        <f t="shared" si="1"/>
        <v>0</v>
      </c>
      <c r="O15" s="114">
        <f t="shared" si="2"/>
        <v>0</v>
      </c>
      <c r="P15" s="115">
        <f t="shared" si="3"/>
        <v>0</v>
      </c>
      <c r="Q15" s="115">
        <f t="shared" si="4"/>
        <v>0.03</v>
      </c>
      <c r="R15" s="116">
        <f t="shared" si="5"/>
        <v>0</v>
      </c>
    </row>
    <row r="16" spans="1:18" s="1" customFormat="1" ht="13.5" customHeight="1">
      <c r="A16" s="415" t="s">
        <v>229</v>
      </c>
      <c r="B16" s="420" t="s">
        <v>228</v>
      </c>
      <c r="C16" s="285" t="s">
        <v>227</v>
      </c>
      <c r="D16" s="169"/>
      <c r="E16" s="73"/>
      <c r="F16" s="73"/>
      <c r="G16" s="73"/>
      <c r="H16" s="252"/>
      <c r="I16" s="11" t="str">
        <f t="shared" si="0"/>
        <v/>
      </c>
      <c r="J16" s="51"/>
      <c r="K16" s="15"/>
      <c r="L16" s="42">
        <v>0.3</v>
      </c>
      <c r="M16" s="58"/>
      <c r="N16" s="117">
        <f t="shared" si="1"/>
        <v>0</v>
      </c>
      <c r="O16" s="114">
        <f t="shared" si="2"/>
        <v>0</v>
      </c>
      <c r="P16" s="115">
        <f t="shared" si="3"/>
        <v>0</v>
      </c>
      <c r="Q16" s="115">
        <f t="shared" si="4"/>
        <v>0.3</v>
      </c>
      <c r="R16" s="116">
        <f t="shared" si="5"/>
        <v>0</v>
      </c>
    </row>
    <row r="17" spans="1:18" s="1" customFormat="1" ht="13.5" customHeight="1">
      <c r="A17" s="414"/>
      <c r="B17" s="421"/>
      <c r="C17" s="283" t="s">
        <v>226</v>
      </c>
      <c r="D17" s="282"/>
      <c r="E17" s="281"/>
      <c r="F17" s="281"/>
      <c r="G17" s="281"/>
      <c r="H17" s="280"/>
      <c r="I17" s="11" t="str">
        <f t="shared" si="0"/>
        <v/>
      </c>
      <c r="J17" s="51"/>
      <c r="K17" s="15"/>
      <c r="L17" s="42">
        <v>0.1</v>
      </c>
      <c r="M17" s="58"/>
      <c r="N17" s="117">
        <f t="shared" si="1"/>
        <v>0</v>
      </c>
      <c r="O17" s="114">
        <f t="shared" si="2"/>
        <v>0</v>
      </c>
      <c r="P17" s="115">
        <f t="shared" si="3"/>
        <v>0</v>
      </c>
      <c r="Q17" s="115">
        <f t="shared" si="4"/>
        <v>0.1</v>
      </c>
      <c r="R17" s="116">
        <f t="shared" si="5"/>
        <v>0</v>
      </c>
    </row>
    <row r="18" spans="1:18" s="1" customFormat="1" ht="13.5" customHeight="1">
      <c r="A18" s="415" t="s">
        <v>225</v>
      </c>
      <c r="B18" s="416" t="s">
        <v>224</v>
      </c>
      <c r="C18" s="284" t="s">
        <v>223</v>
      </c>
      <c r="D18" s="70"/>
      <c r="E18" s="73"/>
      <c r="F18" s="260"/>
      <c r="G18" s="260"/>
      <c r="H18" s="252"/>
      <c r="I18" s="11" t="str">
        <f t="shared" si="0"/>
        <v/>
      </c>
      <c r="J18" s="51"/>
      <c r="K18" s="15"/>
      <c r="L18" s="42">
        <v>0.03</v>
      </c>
      <c r="M18" s="58"/>
      <c r="N18" s="117">
        <f t="shared" si="1"/>
        <v>0</v>
      </c>
      <c r="O18" s="114">
        <f t="shared" si="2"/>
        <v>0</v>
      </c>
      <c r="P18" s="115">
        <f t="shared" si="3"/>
        <v>0</v>
      </c>
      <c r="Q18" s="115">
        <f t="shared" si="4"/>
        <v>0.03</v>
      </c>
      <c r="R18" s="116">
        <f t="shared" si="5"/>
        <v>0</v>
      </c>
    </row>
    <row r="19" spans="1:18" s="1" customFormat="1" ht="13.5" customHeight="1">
      <c r="A19" s="414"/>
      <c r="B19" s="412"/>
      <c r="C19" s="283" t="s">
        <v>222</v>
      </c>
      <c r="D19" s="329"/>
      <c r="E19" s="281"/>
      <c r="F19" s="260"/>
      <c r="G19" s="260"/>
      <c r="H19" s="280"/>
      <c r="I19" s="11" t="str">
        <f t="shared" si="0"/>
        <v/>
      </c>
      <c r="J19" s="51"/>
      <c r="K19" s="15"/>
      <c r="L19" s="42">
        <v>0.02</v>
      </c>
      <c r="M19" s="58"/>
      <c r="N19" s="117">
        <f t="shared" si="1"/>
        <v>0</v>
      </c>
      <c r="O19" s="114">
        <f t="shared" si="2"/>
        <v>0</v>
      </c>
      <c r="P19" s="115">
        <f t="shared" si="3"/>
        <v>0</v>
      </c>
      <c r="Q19" s="115">
        <f t="shared" si="4"/>
        <v>0.02</v>
      </c>
      <c r="R19" s="116">
        <f t="shared" si="5"/>
        <v>0</v>
      </c>
    </row>
    <row r="20" spans="1:18" s="1" customFormat="1" ht="13.5" customHeight="1">
      <c r="A20" s="415" t="s">
        <v>221</v>
      </c>
      <c r="B20" s="416" t="s">
        <v>220</v>
      </c>
      <c r="C20" s="284" t="s">
        <v>219</v>
      </c>
      <c r="D20" s="169"/>
      <c r="E20" s="73"/>
      <c r="F20" s="260"/>
      <c r="G20" s="260"/>
      <c r="H20" s="252"/>
      <c r="I20" s="11" t="str">
        <f t="shared" si="0"/>
        <v/>
      </c>
      <c r="J20" s="51"/>
      <c r="K20" s="15"/>
      <c r="L20" s="42">
        <v>0.02</v>
      </c>
      <c r="M20" s="58"/>
      <c r="N20" s="117">
        <f t="shared" si="1"/>
        <v>0</v>
      </c>
      <c r="O20" s="114">
        <f t="shared" si="2"/>
        <v>0</v>
      </c>
      <c r="P20" s="115">
        <f t="shared" si="3"/>
        <v>0</v>
      </c>
      <c r="Q20" s="115">
        <f t="shared" si="4"/>
        <v>0.02</v>
      </c>
      <c r="R20" s="116">
        <f t="shared" si="5"/>
        <v>0</v>
      </c>
    </row>
    <row r="21" spans="1:18" s="1" customFormat="1" ht="13.5" customHeight="1">
      <c r="A21" s="414"/>
      <c r="B21" s="412"/>
      <c r="C21" s="283" t="s">
        <v>218</v>
      </c>
      <c r="D21" s="282"/>
      <c r="E21" s="281"/>
      <c r="F21" s="260"/>
      <c r="G21" s="260"/>
      <c r="H21" s="280"/>
      <c r="I21" s="11" t="str">
        <f t="shared" si="0"/>
        <v/>
      </c>
      <c r="J21" s="51"/>
      <c r="K21" s="15"/>
      <c r="L21" s="42">
        <v>0.03</v>
      </c>
      <c r="M21" s="58"/>
      <c r="N21" s="117">
        <f t="shared" si="1"/>
        <v>0</v>
      </c>
      <c r="O21" s="114">
        <f t="shared" si="2"/>
        <v>0</v>
      </c>
      <c r="P21" s="115">
        <f t="shared" si="3"/>
        <v>0</v>
      </c>
      <c r="Q21" s="115">
        <f t="shared" si="4"/>
        <v>0.03</v>
      </c>
      <c r="R21" s="116">
        <f t="shared" si="5"/>
        <v>0</v>
      </c>
    </row>
    <row r="22" spans="1:18" s="1" customFormat="1" ht="13.5" customHeight="1" thickBot="1">
      <c r="A22" s="87" t="s">
        <v>217</v>
      </c>
      <c r="B22" s="108" t="s">
        <v>216</v>
      </c>
      <c r="C22" s="279" t="s">
        <v>215</v>
      </c>
      <c r="D22" s="191"/>
      <c r="E22" s="278"/>
      <c r="F22" s="277"/>
      <c r="G22" s="277"/>
      <c r="H22" s="276"/>
      <c r="I22" s="11" t="str">
        <f t="shared" si="0"/>
        <v/>
      </c>
      <c r="J22" s="51"/>
      <c r="K22" s="15"/>
      <c r="L22" s="42">
        <v>0.05</v>
      </c>
      <c r="M22" s="58"/>
      <c r="N22" s="117">
        <f t="shared" si="1"/>
        <v>0</v>
      </c>
      <c r="O22" s="114">
        <f t="shared" si="2"/>
        <v>0</v>
      </c>
      <c r="P22" s="115">
        <f t="shared" si="3"/>
        <v>0</v>
      </c>
      <c r="Q22" s="115">
        <f t="shared" si="4"/>
        <v>0.05</v>
      </c>
      <c r="R22" s="116">
        <f t="shared" si="5"/>
        <v>0</v>
      </c>
    </row>
    <row r="23" spans="1:18" s="1" customFormat="1">
      <c r="A23" s="20"/>
      <c r="B23" s="2"/>
      <c r="C23" s="124" t="s">
        <v>17</v>
      </c>
      <c r="D23" s="6"/>
      <c r="E23" s="382">
        <f>Q4*L4</f>
        <v>1</v>
      </c>
      <c r="F23" s="382"/>
      <c r="G23" s="382"/>
      <c r="H23" s="382"/>
      <c r="I23" s="9"/>
      <c r="J23" s="47"/>
      <c r="K23" s="14"/>
      <c r="L23" s="67">
        <f>SUM(L5:L22)</f>
        <v>1</v>
      </c>
      <c r="M23" s="28"/>
      <c r="N23" s="117"/>
      <c r="O23" s="114">
        <f>O4</f>
        <v>0</v>
      </c>
      <c r="P23" s="115"/>
      <c r="Q23" s="118"/>
      <c r="R23" s="116">
        <f>SUM(R4:R22)</f>
        <v>0</v>
      </c>
    </row>
    <row r="24" spans="1:18" s="1" customFormat="1" ht="13.5" thickBot="1">
      <c r="A24" s="20"/>
      <c r="B24" s="2"/>
      <c r="C24" s="3" t="s">
        <v>31</v>
      </c>
      <c r="D24" s="6"/>
      <c r="E24" s="363">
        <f>IF(E23&lt;50%, "!",IF(R23&lt;&gt;0,"",(IF(O23&lt;&gt;0,(N4*L4)/(L4*O4),0))))</f>
        <v>0</v>
      </c>
      <c r="F24" s="363"/>
      <c r="G24" s="364" t="s">
        <v>10</v>
      </c>
      <c r="H24" s="364"/>
      <c r="I24" s="10"/>
      <c r="J24" s="53" t="s">
        <v>30</v>
      </c>
      <c r="K24" s="14"/>
      <c r="L24" s="68"/>
      <c r="M24" s="28"/>
      <c r="N24" s="65"/>
      <c r="P24" s="64"/>
      <c r="Q24" s="64"/>
      <c r="R24" s="66"/>
    </row>
    <row r="25" spans="1:18" s="1" customFormat="1" ht="13.5" thickBot="1">
      <c r="A25" s="20"/>
      <c r="B25" s="2"/>
      <c r="C25" s="3" t="s">
        <v>18</v>
      </c>
      <c r="D25" s="6"/>
      <c r="E25" s="371"/>
      <c r="F25" s="372"/>
      <c r="G25" s="373" t="s">
        <v>8</v>
      </c>
      <c r="H25" s="374"/>
      <c r="I25" s="9"/>
      <c r="J25" s="61" t="s">
        <v>33</v>
      </c>
      <c r="K25" s="14"/>
      <c r="L25" s="68"/>
      <c r="M25" s="28"/>
      <c r="N25" s="65"/>
      <c r="P25" s="64"/>
      <c r="Q25" s="64"/>
      <c r="R25" s="66"/>
    </row>
    <row r="26" spans="1:18" s="1" customFormat="1" ht="18.75" customHeight="1" thickBot="1">
      <c r="A26" s="20"/>
      <c r="B26" s="2"/>
      <c r="C26" s="3" t="s">
        <v>19</v>
      </c>
      <c r="D26" s="6"/>
      <c r="E26" s="380">
        <f>IF(R23&lt;&gt;0,"",E25*'Ident E33-B'!B5)</f>
        <v>0</v>
      </c>
      <c r="F26" s="381"/>
      <c r="G26" s="378">
        <f>(20*'Ident E33-B'!B5)</f>
        <v>20</v>
      </c>
      <c r="H26" s="379"/>
      <c r="I26" s="11"/>
      <c r="J26" s="48"/>
      <c r="K26" s="14"/>
      <c r="L26" s="68"/>
      <c r="M26" s="28"/>
      <c r="N26" s="65"/>
      <c r="P26" s="64"/>
      <c r="Q26" s="64"/>
      <c r="R26" s="66"/>
    </row>
    <row r="27" spans="1:18" s="1" customFormat="1">
      <c r="A27" s="377" t="s">
        <v>26</v>
      </c>
      <c r="B27" s="377"/>
      <c r="C27" s="377"/>
      <c r="D27" s="377"/>
      <c r="E27" s="377"/>
      <c r="F27" s="377"/>
      <c r="G27" s="377"/>
      <c r="H27" s="377"/>
      <c r="I27" s="9"/>
      <c r="J27" s="47"/>
      <c r="K27" s="14"/>
      <c r="L27" s="68"/>
      <c r="M27" s="28"/>
      <c r="N27" s="65"/>
      <c r="P27" s="64"/>
      <c r="Q27" s="64"/>
      <c r="R27" s="66"/>
    </row>
    <row r="28" spans="1:18" s="1" customFormat="1" ht="13.5" thickBot="1">
      <c r="A28" s="365" t="s">
        <v>32</v>
      </c>
      <c r="B28" s="365"/>
      <c r="C28" s="365"/>
      <c r="D28" s="365"/>
      <c r="E28" s="365"/>
      <c r="F28" s="365"/>
      <c r="G28" s="365"/>
      <c r="H28" s="365"/>
      <c r="I28" s="17" t="s">
        <v>20</v>
      </c>
      <c r="J28" s="49"/>
      <c r="K28" s="14"/>
      <c r="L28" s="42"/>
      <c r="M28" s="58"/>
      <c r="N28" s="54"/>
      <c r="O28" s="55"/>
      <c r="P28" s="56"/>
      <c r="Q28" s="56"/>
      <c r="R28" s="57"/>
    </row>
    <row r="29" spans="1:18" s="1" customFormat="1" ht="15" customHeight="1">
      <c r="A29" s="366" t="s">
        <v>11</v>
      </c>
      <c r="B29" s="367"/>
      <c r="C29" s="375" t="str">
        <f>(IF(R23&gt;0,"Attention erreur de saisie ! Voir ci-dessus",""))</f>
        <v/>
      </c>
      <c r="D29" s="375"/>
      <c r="E29" s="375"/>
      <c r="F29" s="375"/>
      <c r="G29" s="375"/>
      <c r="H29" s="376"/>
      <c r="I29" s="12"/>
      <c r="J29" s="50"/>
      <c r="K29" s="14"/>
      <c r="L29" s="42"/>
      <c r="M29" s="58"/>
      <c r="N29" s="54"/>
      <c r="O29" s="55"/>
      <c r="P29" s="56"/>
      <c r="Q29" s="56"/>
      <c r="R29" s="57"/>
    </row>
    <row r="30" spans="1:18" s="1" customFormat="1" ht="84.75" customHeight="1" thickBot="1">
      <c r="A30" s="368"/>
      <c r="B30" s="369"/>
      <c r="C30" s="369"/>
      <c r="D30" s="369"/>
      <c r="E30" s="369"/>
      <c r="F30" s="369"/>
      <c r="G30" s="369"/>
      <c r="H30" s="370"/>
      <c r="I30" s="13"/>
      <c r="J30" s="13"/>
      <c r="K30" s="14"/>
      <c r="L30" s="42"/>
      <c r="M30" s="58"/>
      <c r="N30" s="54"/>
      <c r="O30" s="55"/>
      <c r="P30" s="56"/>
      <c r="Q30" s="56"/>
      <c r="R30" s="57"/>
    </row>
    <row r="31" spans="1:18" s="1" customFormat="1" ht="7.5" customHeight="1" thickBot="1">
      <c r="A31" s="21"/>
      <c r="B31" s="7"/>
      <c r="C31" s="7"/>
      <c r="D31" s="19"/>
      <c r="E31" s="19"/>
      <c r="F31" s="19"/>
      <c r="G31" s="19"/>
      <c r="H31" s="19"/>
      <c r="I31" s="13"/>
      <c r="J31" s="13"/>
      <c r="K31" s="14"/>
      <c r="L31" s="42"/>
      <c r="M31" s="58"/>
      <c r="N31" s="54"/>
      <c r="O31" s="55"/>
      <c r="P31" s="56"/>
      <c r="Q31" s="56"/>
      <c r="R31" s="57"/>
    </row>
    <row r="32" spans="1:18" s="1" customFormat="1" ht="12.75" customHeight="1">
      <c r="A32" s="358" t="s">
        <v>24</v>
      </c>
      <c r="B32" s="359"/>
      <c r="C32" s="123" t="s">
        <v>14</v>
      </c>
      <c r="D32" s="24"/>
      <c r="E32" s="360" t="s">
        <v>15</v>
      </c>
      <c r="F32" s="361"/>
      <c r="G32" s="361"/>
      <c r="H32" s="362"/>
      <c r="J32" s="28"/>
      <c r="K32" s="14"/>
      <c r="L32" s="42"/>
      <c r="M32" s="58"/>
      <c r="N32" s="54"/>
      <c r="O32" s="55"/>
      <c r="P32" s="56"/>
      <c r="Q32" s="56"/>
      <c r="R32" s="57"/>
    </row>
    <row r="33" spans="1:8" s="1" customFormat="1" ht="30.95" customHeight="1" thickBot="1">
      <c r="A33" s="349"/>
      <c r="B33" s="350"/>
      <c r="C33" s="4"/>
      <c r="D33" s="25"/>
      <c r="E33" s="351"/>
      <c r="F33" s="352"/>
      <c r="G33" s="352"/>
      <c r="H33" s="353"/>
    </row>
    <row r="34" spans="1:8" s="1" customFormat="1" ht="30.95" customHeight="1">
      <c r="A34" s="349"/>
      <c r="B34" s="350"/>
      <c r="C34" s="4"/>
      <c r="D34" s="25"/>
      <c r="E34" s="6"/>
      <c r="F34" s="6"/>
      <c r="G34" s="6"/>
      <c r="H34" s="6"/>
    </row>
    <row r="35" spans="1:8" s="1" customFormat="1" ht="30.95" customHeight="1">
      <c r="A35" s="356"/>
      <c r="B35" s="357"/>
      <c r="C35" s="4"/>
      <c r="D35" s="25"/>
      <c r="E35" s="6"/>
      <c r="F35" s="6"/>
      <c r="G35" s="6"/>
      <c r="H35" s="6"/>
    </row>
    <row r="36" spans="1:8" s="1" customFormat="1" ht="30.95" customHeight="1">
      <c r="A36" s="349"/>
      <c r="B36" s="350"/>
      <c r="C36" s="4"/>
      <c r="D36" s="25"/>
      <c r="E36" s="6"/>
      <c r="F36" s="6"/>
      <c r="G36" s="6"/>
      <c r="H36" s="6"/>
    </row>
    <row r="37" spans="1:8" s="1" customFormat="1" ht="30.95" customHeight="1" thickBot="1">
      <c r="A37" s="347"/>
      <c r="B37" s="348"/>
      <c r="C37" s="5"/>
      <c r="D37" s="25"/>
      <c r="E37" s="354">
        <f ca="1">TODAY()</f>
        <v>43277</v>
      </c>
      <c r="F37" s="355"/>
      <c r="G37" s="355"/>
      <c r="H37" s="355"/>
    </row>
    <row r="39" spans="1:8" s="1" customFormat="1" ht="14.25">
      <c r="A39" s="20"/>
      <c r="B39" s="26"/>
      <c r="D39" s="23"/>
      <c r="E39" s="6"/>
      <c r="F39" s="6"/>
      <c r="G39" s="6"/>
      <c r="H39" s="6"/>
    </row>
  </sheetData>
  <sheetProtection selectLockedCells="1" pivotTables="0"/>
  <mergeCells count="38">
    <mergeCell ref="G26:H26"/>
    <mergeCell ref="B20:B21"/>
    <mergeCell ref="A20:A21"/>
    <mergeCell ref="E26:F26"/>
    <mergeCell ref="D2:H2"/>
    <mergeCell ref="A3:B3"/>
    <mergeCell ref="B5:B7"/>
    <mergeCell ref="A4:H4"/>
    <mergeCell ref="A5:A7"/>
    <mergeCell ref="E23:H23"/>
    <mergeCell ref="A10:A11"/>
    <mergeCell ref="B10:B11"/>
    <mergeCell ref="B16:B17"/>
    <mergeCell ref="E24:F24"/>
    <mergeCell ref="G24:H24"/>
    <mergeCell ref="E33:H33"/>
    <mergeCell ref="A34:B34"/>
    <mergeCell ref="A36:B36"/>
    <mergeCell ref="E37:H37"/>
    <mergeCell ref="A35:B35"/>
    <mergeCell ref="A37:B37"/>
    <mergeCell ref="A33:B33"/>
    <mergeCell ref="E32:H32"/>
    <mergeCell ref="B8:B9"/>
    <mergeCell ref="A8:A9"/>
    <mergeCell ref="B13:B15"/>
    <mergeCell ref="A13:A15"/>
    <mergeCell ref="A32:B32"/>
    <mergeCell ref="A16:A17"/>
    <mergeCell ref="B18:B19"/>
    <mergeCell ref="A18:A19"/>
    <mergeCell ref="A28:H28"/>
    <mergeCell ref="A29:B29"/>
    <mergeCell ref="A30:H30"/>
    <mergeCell ref="E25:F25"/>
    <mergeCell ref="G25:H25"/>
    <mergeCell ref="C29:H29"/>
    <mergeCell ref="A27:H27"/>
  </mergeCells>
  <printOptions horizontalCentered="1" verticalCentered="1"/>
  <pageMargins left="0.27559055118110237" right="0.19685039370078741" top="0.13" bottom="0.13" header="0.16" footer="0.15748031496062992"/>
  <pageSetup paperSize="9" scale="58" orientation="landscape" horizontalDpi="4294967293" r:id="rId1"/>
  <headerFooter alignWithMargins="0">
    <oddFooter>&amp;RPage 2</oddFooter>
  </headerFooter>
  <drawing r:id="rId2"/>
  <legacyDrawing r:id="rId3"/>
</worksheet>
</file>

<file path=xl/worksheets/sheet13.xml><?xml version="1.0" encoding="utf-8"?>
<worksheet xmlns="http://schemas.openxmlformats.org/spreadsheetml/2006/main" xmlns:r="http://schemas.openxmlformats.org/officeDocument/2006/relationships">
  <sheetPr>
    <tabColor rgb="FFFF0000"/>
  </sheetPr>
  <dimension ref="A1:F12"/>
  <sheetViews>
    <sheetView workbookViewId="0">
      <selection activeCell="C8" sqref="C8"/>
    </sheetView>
  </sheetViews>
  <sheetFormatPr baseColWidth="10" defaultRowHeight="12.75"/>
  <cols>
    <col min="1" max="1" width="11.42578125" style="29"/>
    <col min="2" max="2" width="24.42578125" style="29" customWidth="1"/>
    <col min="3" max="3" width="15.28515625" style="29" customWidth="1"/>
    <col min="4" max="16384" width="11.42578125" style="29"/>
  </cols>
  <sheetData>
    <row r="1" spans="1:6" ht="31.5" customHeight="1">
      <c r="A1" s="422" t="s">
        <v>34</v>
      </c>
      <c r="B1" s="423"/>
      <c r="C1" s="423"/>
      <c r="D1" s="423"/>
      <c r="E1" s="423"/>
      <c r="F1" s="423"/>
    </row>
    <row r="3" spans="1:6" ht="13.5" thickBot="1"/>
    <row r="4" spans="1:6" ht="31.5" customHeight="1" thickBot="1">
      <c r="B4" s="294" t="s">
        <v>252</v>
      </c>
      <c r="C4" s="295" t="s">
        <v>260</v>
      </c>
      <c r="D4" s="296" t="s">
        <v>261</v>
      </c>
    </row>
    <row r="5" spans="1:6" ht="53.25" customHeight="1" thickBot="1">
      <c r="A5" s="293"/>
      <c r="B5" s="297">
        <f>'Identification E21'!B8</f>
        <v>0</v>
      </c>
      <c r="C5" s="298">
        <f>'Identification E21'!B9</f>
        <v>0</v>
      </c>
      <c r="D5" s="299">
        <f>'Identification E21'!B7</f>
        <v>0</v>
      </c>
    </row>
    <row r="6" spans="1:6" ht="24.95" customHeight="1" thickBot="1">
      <c r="B6" s="300" t="s">
        <v>253</v>
      </c>
      <c r="C6" s="301">
        <f>'Notation E21'!E19</f>
        <v>0</v>
      </c>
      <c r="D6" s="302" t="s">
        <v>8</v>
      </c>
    </row>
    <row r="7" spans="1:6" ht="24.95" customHeight="1" thickBot="1">
      <c r="B7" s="300" t="s">
        <v>254</v>
      </c>
      <c r="C7" s="301">
        <f>'Not E22'!E21</f>
        <v>0</v>
      </c>
      <c r="D7" s="302" t="s">
        <v>8</v>
      </c>
    </row>
    <row r="8" spans="1:6" ht="24.95" customHeight="1" thickBot="1">
      <c r="B8" s="300" t="s">
        <v>255</v>
      </c>
      <c r="C8" s="301">
        <f>'Not E31'!E18</f>
        <v>0</v>
      </c>
      <c r="D8" s="302" t="s">
        <v>8</v>
      </c>
    </row>
    <row r="9" spans="1:6" ht="24.95" customHeight="1" thickBot="1">
      <c r="B9" s="303" t="s">
        <v>256</v>
      </c>
      <c r="C9" s="304">
        <f>'Not E32'!E29</f>
        <v>0</v>
      </c>
      <c r="D9" s="305" t="s">
        <v>8</v>
      </c>
    </row>
    <row r="10" spans="1:6" ht="24.95" customHeight="1" thickTop="1" thickBot="1">
      <c r="B10" s="306" t="s">
        <v>257</v>
      </c>
      <c r="C10" s="307">
        <f>'Not E33-A'!E26</f>
        <v>0</v>
      </c>
      <c r="D10" s="308" t="s">
        <v>8</v>
      </c>
    </row>
    <row r="11" spans="1:6" ht="24.95" customHeight="1" thickBot="1">
      <c r="B11" s="309" t="s">
        <v>258</v>
      </c>
      <c r="C11" s="310">
        <f>'Not E33-B'!E25</f>
        <v>0</v>
      </c>
      <c r="D11" s="311" t="s">
        <v>8</v>
      </c>
    </row>
    <row r="12" spans="1:6" ht="24.95" customHeight="1" thickTop="1" thickBot="1">
      <c r="B12" s="312" t="s">
        <v>259</v>
      </c>
      <c r="C12" s="313">
        <f>(Récap!C10*2+Récap!C11)/3</f>
        <v>0</v>
      </c>
      <c r="D12" s="314" t="s">
        <v>8</v>
      </c>
    </row>
  </sheetData>
  <sheetProtection sheet="1" objects="1" scenarios="1"/>
  <mergeCells count="1">
    <mergeCell ref="A1:F1"/>
  </mergeCells>
  <pageMargins left="0.7" right="0.7" top="0.75" bottom="0.75" header="0.3" footer="0.3"/>
  <pageSetup paperSize="9" orientation="portrait" horizontalDpi="200" verticalDpi="200" r:id="rId1"/>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baseColWidth="10" defaultRowHeight="12.75"/>
  <sheetData/>
  <pageMargins left="0.7" right="0.7" top="0.75" bottom="0.75" header="0.3" footer="0.3"/>
</worksheet>
</file>

<file path=xl/worksheets/sheet2.xml><?xml version="1.0" encoding="utf-8"?>
<worksheet xmlns="http://schemas.openxmlformats.org/spreadsheetml/2006/main" xmlns:r="http://schemas.openxmlformats.org/officeDocument/2006/relationships">
  <sheetPr enableFormatConditionsCalculation="0">
    <tabColor rgb="FFFFC000"/>
    <pageSetUpPr fitToPage="1"/>
  </sheetPr>
  <dimension ref="A1:AB33"/>
  <sheetViews>
    <sheetView zoomScale="84" zoomScaleNormal="84" zoomScalePageLayoutView="84" workbookViewId="0">
      <selection activeCell="K24" sqref="K24"/>
    </sheetView>
  </sheetViews>
  <sheetFormatPr baseColWidth="10" defaultColWidth="10.85546875" defaultRowHeight="12.75"/>
  <cols>
    <col min="1" max="1" width="6.85546875" style="20" bestFit="1" customWidth="1"/>
    <col min="2" max="2" width="55.42578125" style="2" customWidth="1"/>
    <col min="3" max="3" width="90.28515625" style="1" customWidth="1"/>
    <col min="4" max="4" width="5" style="23" bestFit="1" customWidth="1"/>
    <col min="5" max="8" width="3.7109375" style="6" customWidth="1"/>
    <col min="9" max="9" width="4" style="9" bestFit="1" customWidth="1"/>
    <col min="10" max="10" width="3.28515625" style="47" customWidth="1"/>
    <col min="11" max="11" width="21.7109375" style="14" customWidth="1"/>
    <col min="12" max="12" width="6.5703125" style="42" customWidth="1"/>
    <col min="13" max="13" width="5.7109375" style="58" bestFit="1" customWidth="1"/>
    <col min="14" max="14" width="10.7109375" style="54" bestFit="1" customWidth="1"/>
    <col min="15" max="15" width="6.42578125" style="55" bestFit="1" customWidth="1"/>
    <col min="16" max="16" width="9" style="56" bestFit="1" customWidth="1"/>
    <col min="17" max="17" width="14.42578125" style="56" bestFit="1" customWidth="1"/>
    <col min="18" max="18" width="2.85546875" style="57" bestFit="1" customWidth="1"/>
    <col min="19" max="19" width="10.85546875" style="57"/>
    <col min="20" max="20" width="10.85546875" style="55"/>
    <col min="21" max="28" width="10.85546875" style="59"/>
    <col min="29" max="16384" width="10.85546875" style="1"/>
  </cols>
  <sheetData>
    <row r="1" spans="1:18">
      <c r="A1" s="20" t="str">
        <f>'Identification E21'!B2</f>
        <v>Baccalauréat Professionnel Technicien en Chaudronnerie Industrielle</v>
      </c>
      <c r="D1" s="3" t="str">
        <f>'Identification E21'!B3</f>
        <v>Analyse et exploitation de données techniques</v>
      </c>
      <c r="E1" s="44"/>
      <c r="F1" s="46" t="str">
        <f>'Identification E21'!B4</f>
        <v>E2 - Epreuve technique</v>
      </c>
    </row>
    <row r="2" spans="1:18">
      <c r="A2" s="1"/>
      <c r="B2" s="1"/>
      <c r="C2" s="41">
        <f>'Identification E21'!B8</f>
        <v>0</v>
      </c>
      <c r="D2" s="383">
        <f>'Identification E21'!B9</f>
        <v>0</v>
      </c>
      <c r="E2" s="383"/>
      <c r="F2" s="383"/>
      <c r="G2" s="383"/>
      <c r="H2" s="383"/>
      <c r="L2" s="41" t="s">
        <v>13</v>
      </c>
    </row>
    <row r="3" spans="1:18" ht="13.5" thickBot="1">
      <c r="A3" s="384" t="s">
        <v>9</v>
      </c>
      <c r="B3" s="384"/>
      <c r="C3" s="27" t="s">
        <v>29</v>
      </c>
      <c r="D3" s="22" t="s">
        <v>16</v>
      </c>
      <c r="E3" s="45">
        <v>0</v>
      </c>
      <c r="F3" s="45">
        <v>1</v>
      </c>
      <c r="G3" s="45">
        <v>2</v>
      </c>
      <c r="H3" s="45">
        <v>3</v>
      </c>
      <c r="L3" s="62" t="s">
        <v>12</v>
      </c>
    </row>
    <row r="4" spans="1:18">
      <c r="A4" s="385" t="s">
        <v>36</v>
      </c>
      <c r="B4" s="386"/>
      <c r="C4" s="386"/>
      <c r="D4" s="386"/>
      <c r="E4" s="386"/>
      <c r="F4" s="386"/>
      <c r="G4" s="386"/>
      <c r="H4" s="387"/>
      <c r="I4" s="11"/>
      <c r="J4" s="48"/>
      <c r="L4" s="43">
        <v>0.6</v>
      </c>
      <c r="N4" s="113">
        <f>IF(O4=1,SUMPRODUCT(N5:N10,O5:O10)/SUMPRODUCT(L5:L10,O5:O10),0)</f>
        <v>0</v>
      </c>
      <c r="O4" s="114">
        <f>IF(SUM(O5:O10)=0,0,1)</f>
        <v>0</v>
      </c>
      <c r="P4" s="115"/>
      <c r="Q4" s="115">
        <f>SUM(Q5:Q10)</f>
        <v>1</v>
      </c>
      <c r="R4" s="116"/>
    </row>
    <row r="5" spans="1:18" ht="12.75" customHeight="1">
      <c r="A5" s="84" t="s">
        <v>38</v>
      </c>
      <c r="B5" s="80" t="s">
        <v>40</v>
      </c>
      <c r="C5" s="93" t="s">
        <v>39</v>
      </c>
      <c r="D5" s="94"/>
      <c r="E5" s="95"/>
      <c r="F5" s="96"/>
      <c r="G5" s="96"/>
      <c r="H5" s="97"/>
      <c r="I5" s="11" t="str">
        <f>(IF(O5&gt;1,"◄",""))</f>
        <v/>
      </c>
      <c r="J5" s="51"/>
      <c r="K5" s="15"/>
      <c r="L5" s="42">
        <v>0.3</v>
      </c>
      <c r="N5" s="117">
        <f t="shared" ref="N5:N10" si="0">(IF(F5&lt;&gt;"",1/3,0)+IF(G5&lt;&gt;"",2/3,0)+IF(H5&lt;&gt;"",1,0))*L5*20</f>
        <v>0</v>
      </c>
      <c r="O5" s="114">
        <f>IF(D5="",IF(E5&lt;&gt;"",1,0)+IF(F5&lt;&gt;"",1,0)+IF(G5&lt;&gt;"",1,0)+IF(H5&lt;&gt;"",1,0),0)</f>
        <v>0</v>
      </c>
      <c r="P5" s="115">
        <f t="shared" ref="P5:P10" si="1">IF(D5&lt;&gt;"",0,(IF(E5&lt;&gt;"",0.02,(N5/(L5*20)))))</f>
        <v>0</v>
      </c>
      <c r="Q5" s="115">
        <f t="shared" ref="Q5:Q10" si="2">IF(D5&lt;&gt;"",0,L5)</f>
        <v>0.3</v>
      </c>
      <c r="R5" s="116">
        <f>IF(I5&lt;&gt;"",1,0)</f>
        <v>0</v>
      </c>
    </row>
    <row r="6" spans="1:18" ht="12.75" customHeight="1">
      <c r="A6" s="84" t="s">
        <v>41</v>
      </c>
      <c r="B6" s="80" t="s">
        <v>42</v>
      </c>
      <c r="C6" s="81" t="s">
        <v>43</v>
      </c>
      <c r="D6" s="70"/>
      <c r="E6" s="69"/>
      <c r="F6" s="69"/>
      <c r="G6" s="69"/>
      <c r="H6" s="85"/>
      <c r="I6" s="11" t="str">
        <f t="shared" ref="I6:I10" si="3">(IF(O6&gt;1,"◄",""))</f>
        <v/>
      </c>
      <c r="J6" s="51"/>
      <c r="K6" s="15"/>
      <c r="L6" s="42">
        <v>0.1</v>
      </c>
      <c r="N6" s="117">
        <f t="shared" si="0"/>
        <v>0</v>
      </c>
      <c r="O6" s="114">
        <f t="shared" ref="O6:O10" si="4">IF(D6="",IF(E6&lt;&gt;"",1,0)+IF(F6&lt;&gt;"",1,0)+IF(G6&lt;&gt;"",1,0)+IF(H6&lt;&gt;"",1,0),0)</f>
        <v>0</v>
      </c>
      <c r="P6" s="115">
        <f t="shared" si="1"/>
        <v>0</v>
      </c>
      <c r="Q6" s="115">
        <f t="shared" si="2"/>
        <v>0.1</v>
      </c>
      <c r="R6" s="116">
        <f t="shared" ref="R6:R10" si="5">IF(I6&lt;&gt;"",1,0)</f>
        <v>0</v>
      </c>
    </row>
    <row r="7" spans="1:18" ht="12.75" customHeight="1">
      <c r="A7" s="84" t="s">
        <v>44</v>
      </c>
      <c r="B7" s="83" t="s">
        <v>45</v>
      </c>
      <c r="C7" s="98" t="s">
        <v>46</v>
      </c>
      <c r="D7" s="94"/>
      <c r="E7" s="95"/>
      <c r="F7" s="95"/>
      <c r="G7" s="95"/>
      <c r="H7" s="97"/>
      <c r="I7" s="11" t="str">
        <f t="shared" si="3"/>
        <v/>
      </c>
      <c r="J7" s="51"/>
      <c r="K7" s="15"/>
      <c r="L7" s="42">
        <v>0.15</v>
      </c>
      <c r="N7" s="117">
        <f t="shared" si="0"/>
        <v>0</v>
      </c>
      <c r="O7" s="114">
        <f t="shared" si="4"/>
        <v>0</v>
      </c>
      <c r="P7" s="115">
        <f t="shared" si="1"/>
        <v>0</v>
      </c>
      <c r="Q7" s="115">
        <f t="shared" si="2"/>
        <v>0.15</v>
      </c>
      <c r="R7" s="116">
        <f t="shared" si="5"/>
        <v>0</v>
      </c>
    </row>
    <row r="8" spans="1:18" ht="12.75" customHeight="1">
      <c r="A8" s="84" t="s">
        <v>47</v>
      </c>
      <c r="B8" s="78" t="s">
        <v>48</v>
      </c>
      <c r="C8" s="81" t="s">
        <v>49</v>
      </c>
      <c r="D8" s="70"/>
      <c r="E8" s="69"/>
      <c r="F8" s="69"/>
      <c r="G8" s="69"/>
      <c r="H8" s="85"/>
      <c r="I8" s="11" t="str">
        <f t="shared" si="3"/>
        <v/>
      </c>
      <c r="J8" s="51"/>
      <c r="K8" s="15"/>
      <c r="L8" s="42">
        <v>0.15</v>
      </c>
      <c r="N8" s="117">
        <f t="shared" si="0"/>
        <v>0</v>
      </c>
      <c r="O8" s="114">
        <f t="shared" si="4"/>
        <v>0</v>
      </c>
      <c r="P8" s="115">
        <f t="shared" si="1"/>
        <v>0</v>
      </c>
      <c r="Q8" s="115">
        <f t="shared" si="2"/>
        <v>0.15</v>
      </c>
      <c r="R8" s="116">
        <f t="shared" si="5"/>
        <v>0</v>
      </c>
    </row>
    <row r="9" spans="1:18" ht="12.75" customHeight="1">
      <c r="A9" s="86" t="s">
        <v>50</v>
      </c>
      <c r="B9" s="82" t="s">
        <v>51</v>
      </c>
      <c r="C9" s="99" t="s">
        <v>52</v>
      </c>
      <c r="D9" s="94"/>
      <c r="E9" s="95"/>
      <c r="F9" s="95"/>
      <c r="G9" s="95"/>
      <c r="H9" s="97"/>
      <c r="I9" s="11" t="str">
        <f t="shared" si="3"/>
        <v/>
      </c>
      <c r="J9" s="51"/>
      <c r="K9" s="15"/>
      <c r="L9" s="42">
        <v>0.15</v>
      </c>
      <c r="N9" s="117">
        <f t="shared" si="0"/>
        <v>0</v>
      </c>
      <c r="O9" s="114">
        <f t="shared" si="4"/>
        <v>0</v>
      </c>
      <c r="P9" s="115">
        <f t="shared" si="1"/>
        <v>0</v>
      </c>
      <c r="Q9" s="115">
        <f t="shared" si="2"/>
        <v>0.15</v>
      </c>
      <c r="R9" s="116">
        <f t="shared" si="5"/>
        <v>0</v>
      </c>
    </row>
    <row r="10" spans="1:18" ht="12.75" customHeight="1" thickBot="1">
      <c r="A10" s="87" t="s">
        <v>53</v>
      </c>
      <c r="B10" s="88" t="s">
        <v>54</v>
      </c>
      <c r="C10" s="88" t="s">
        <v>55</v>
      </c>
      <c r="D10" s="89"/>
      <c r="E10" s="90"/>
      <c r="F10" s="90"/>
      <c r="G10" s="90"/>
      <c r="H10" s="91"/>
      <c r="I10" s="11" t="str">
        <f t="shared" si="3"/>
        <v/>
      </c>
      <c r="J10" s="51"/>
      <c r="K10" s="15"/>
      <c r="L10" s="42">
        <v>0.15</v>
      </c>
      <c r="M10" s="60">
        <f>SUM(L5:L10)</f>
        <v>1</v>
      </c>
      <c r="N10" s="117">
        <f t="shared" si="0"/>
        <v>0</v>
      </c>
      <c r="O10" s="114">
        <f t="shared" si="4"/>
        <v>0</v>
      </c>
      <c r="P10" s="115">
        <f t="shared" si="1"/>
        <v>0</v>
      </c>
      <c r="Q10" s="115">
        <f t="shared" si="2"/>
        <v>0.15</v>
      </c>
      <c r="R10" s="116">
        <f t="shared" si="5"/>
        <v>0</v>
      </c>
    </row>
    <row r="11" spans="1:18" ht="13.5" customHeight="1">
      <c r="A11" s="389" t="s">
        <v>56</v>
      </c>
      <c r="B11" s="390"/>
      <c r="C11" s="390"/>
      <c r="D11" s="390"/>
      <c r="E11" s="390"/>
      <c r="F11" s="390"/>
      <c r="G11" s="390"/>
      <c r="H11" s="391"/>
      <c r="I11" s="11" t="str">
        <f t="shared" ref="I11:I16" si="6">(IF(O11&gt;1,"◄",""))</f>
        <v/>
      </c>
      <c r="J11" s="52"/>
      <c r="K11" s="16"/>
      <c r="L11" s="43">
        <v>0.4</v>
      </c>
      <c r="N11" s="113">
        <f>IF(O11=1,SUMPRODUCT(N12:N16,O12:O16)/SUMPRODUCT(L12:L16,O12:O16),0)</f>
        <v>0</v>
      </c>
      <c r="O11" s="114">
        <f>IF(SUM(O12:O16)=0,0,1)</f>
        <v>0</v>
      </c>
      <c r="P11" s="115"/>
      <c r="Q11" s="115">
        <f>SUM(Q12:Q16)</f>
        <v>1</v>
      </c>
      <c r="R11" s="116"/>
    </row>
    <row r="12" spans="1:18" ht="13.5" customHeight="1">
      <c r="A12" s="392" t="s">
        <v>57</v>
      </c>
      <c r="B12" s="388" t="s">
        <v>58</v>
      </c>
      <c r="C12" s="100" t="s">
        <v>59</v>
      </c>
      <c r="D12" s="101"/>
      <c r="E12" s="102"/>
      <c r="F12" s="103"/>
      <c r="G12" s="104"/>
      <c r="H12" s="105"/>
      <c r="I12" s="11" t="str">
        <f t="shared" si="6"/>
        <v/>
      </c>
      <c r="J12" s="51"/>
      <c r="K12" s="15"/>
      <c r="L12" s="42">
        <v>0.03</v>
      </c>
      <c r="N12" s="117">
        <f t="shared" ref="N12:N16" si="7">(IF(F12&lt;&gt;"",1/3,0)+IF(G12&lt;&gt;"",2/3,0)+IF(H12&lt;&gt;"",1,0))*L12*20</f>
        <v>0</v>
      </c>
      <c r="O12" s="114">
        <f>IF(D12="",IF(E12&lt;&gt;"",1,0)+IF(F12&lt;&gt;"",1,0)+IF(G12&lt;&gt;"",1,0)+IF(H12&lt;&gt;"",1,0),0)</f>
        <v>0</v>
      </c>
      <c r="P12" s="115">
        <f t="shared" ref="P12:P16" si="8">IF(D12&lt;&gt;"",0,(IF(E12&lt;&gt;"",0.02,(N12/(L12*20)))))</f>
        <v>0</v>
      </c>
      <c r="Q12" s="115">
        <f t="shared" ref="Q12:Q16" si="9">IF(D12&lt;&gt;"",0,L12)</f>
        <v>0.03</v>
      </c>
      <c r="R12" s="116">
        <f t="shared" ref="R12:R15" si="10">IF(I12&lt;&gt;"",1,0)</f>
        <v>0</v>
      </c>
    </row>
    <row r="13" spans="1:18" ht="13.5" customHeight="1">
      <c r="A13" s="392"/>
      <c r="B13" s="388"/>
      <c r="C13" s="71" t="s">
        <v>60</v>
      </c>
      <c r="D13" s="72"/>
      <c r="E13" s="73"/>
      <c r="F13" s="74"/>
      <c r="G13" s="75"/>
      <c r="H13" s="76"/>
      <c r="I13" s="11" t="str">
        <f t="shared" si="6"/>
        <v/>
      </c>
      <c r="J13" s="51"/>
      <c r="K13" s="15"/>
      <c r="L13" s="42">
        <v>0.02</v>
      </c>
      <c r="N13" s="117">
        <f t="shared" si="7"/>
        <v>0</v>
      </c>
      <c r="O13" s="114">
        <f t="shared" ref="O13:O16" si="11">IF(D13="",IF(E13&lt;&gt;"",1,0)+IF(F13&lt;&gt;"",1,0)+IF(G13&lt;&gt;"",1,0)+IF(H13&lt;&gt;"",1,0),0)</f>
        <v>0</v>
      </c>
      <c r="P13" s="115">
        <f t="shared" si="8"/>
        <v>0</v>
      </c>
      <c r="Q13" s="115">
        <f t="shared" si="9"/>
        <v>0.02</v>
      </c>
      <c r="R13" s="116">
        <f t="shared" si="10"/>
        <v>0</v>
      </c>
    </row>
    <row r="14" spans="1:18" ht="13.5" customHeight="1">
      <c r="A14" s="84" t="s">
        <v>61</v>
      </c>
      <c r="B14" s="80" t="s">
        <v>62</v>
      </c>
      <c r="C14" s="100" t="s">
        <v>63</v>
      </c>
      <c r="D14" s="94"/>
      <c r="E14" s="102"/>
      <c r="F14" s="103"/>
      <c r="G14" s="102"/>
      <c r="H14" s="106"/>
      <c r="I14" s="11" t="str">
        <f t="shared" si="6"/>
        <v/>
      </c>
      <c r="J14" s="51"/>
      <c r="K14" s="15"/>
      <c r="L14" s="42">
        <v>0.1</v>
      </c>
      <c r="N14" s="117">
        <f t="shared" si="7"/>
        <v>0</v>
      </c>
      <c r="O14" s="114">
        <f t="shared" si="11"/>
        <v>0</v>
      </c>
      <c r="P14" s="115">
        <f t="shared" si="8"/>
        <v>0</v>
      </c>
      <c r="Q14" s="115">
        <f t="shared" si="9"/>
        <v>0.1</v>
      </c>
      <c r="R14" s="116">
        <f t="shared" si="10"/>
        <v>0</v>
      </c>
    </row>
    <row r="15" spans="1:18" ht="25.5">
      <c r="A15" s="84" t="s">
        <v>64</v>
      </c>
      <c r="B15" s="92" t="s">
        <v>65</v>
      </c>
      <c r="C15" s="107" t="s">
        <v>66</v>
      </c>
      <c r="D15" s="70"/>
      <c r="E15" s="74"/>
      <c r="F15" s="74"/>
      <c r="G15" s="73"/>
      <c r="H15" s="77"/>
      <c r="I15" s="11" t="str">
        <f t="shared" si="6"/>
        <v/>
      </c>
      <c r="J15" s="51"/>
      <c r="K15" s="15"/>
      <c r="L15" s="42">
        <v>0.6</v>
      </c>
      <c r="N15" s="117">
        <f t="shared" si="7"/>
        <v>0</v>
      </c>
      <c r="O15" s="114">
        <f t="shared" si="11"/>
        <v>0</v>
      </c>
      <c r="P15" s="115">
        <f t="shared" si="8"/>
        <v>0</v>
      </c>
      <c r="Q15" s="115">
        <f t="shared" si="9"/>
        <v>0.6</v>
      </c>
      <c r="R15" s="116">
        <f t="shared" si="10"/>
        <v>0</v>
      </c>
    </row>
    <row r="16" spans="1:18" ht="39" thickBot="1">
      <c r="A16" s="87" t="s">
        <v>67</v>
      </c>
      <c r="B16" s="108" t="s">
        <v>68</v>
      </c>
      <c r="C16" s="109" t="s">
        <v>69</v>
      </c>
      <c r="D16" s="110"/>
      <c r="E16" s="111"/>
      <c r="F16" s="111"/>
      <c r="G16" s="111"/>
      <c r="H16" s="112"/>
      <c r="I16" s="11" t="str">
        <f t="shared" si="6"/>
        <v/>
      </c>
      <c r="J16" s="51"/>
      <c r="K16" s="15"/>
      <c r="L16" s="42">
        <v>0.25</v>
      </c>
      <c r="M16" s="60">
        <f>SUM(L12:L16)</f>
        <v>1</v>
      </c>
      <c r="N16" s="117">
        <f t="shared" si="7"/>
        <v>0</v>
      </c>
      <c r="O16" s="114">
        <f t="shared" si="11"/>
        <v>0</v>
      </c>
      <c r="P16" s="115">
        <f t="shared" si="8"/>
        <v>0</v>
      </c>
      <c r="Q16" s="115">
        <f t="shared" si="9"/>
        <v>0.25</v>
      </c>
      <c r="R16" s="116"/>
    </row>
    <row r="17" spans="1:18">
      <c r="C17" s="18" t="s">
        <v>17</v>
      </c>
      <c r="D17" s="6"/>
      <c r="E17" s="382">
        <f>Q4*L4+Q11*L11</f>
        <v>1</v>
      </c>
      <c r="F17" s="382"/>
      <c r="G17" s="382"/>
      <c r="H17" s="382"/>
      <c r="L17" s="67"/>
      <c r="M17" s="79"/>
      <c r="N17" s="117"/>
      <c r="O17" s="114">
        <f>O4+O11</f>
        <v>0</v>
      </c>
      <c r="P17" s="115"/>
      <c r="Q17" s="118"/>
      <c r="R17" s="116">
        <f>SUM(R4:R16)</f>
        <v>0</v>
      </c>
    </row>
    <row r="18" spans="1:18" ht="13.5" thickBot="1">
      <c r="C18" s="3" t="s">
        <v>31</v>
      </c>
      <c r="D18" s="6"/>
      <c r="E18" s="363">
        <f>IF(E17&lt;50%, "!",IF(R17&lt;&gt;0,"",(IF(O17&lt;&gt;0,(N4*L4+N11*L11)/(L4*O4+L11*O11),0))))</f>
        <v>0</v>
      </c>
      <c r="F18" s="363"/>
      <c r="G18" s="364" t="s">
        <v>10</v>
      </c>
      <c r="H18" s="364"/>
      <c r="I18" s="10"/>
      <c r="J18" s="53" t="s">
        <v>30</v>
      </c>
      <c r="L18" s="68"/>
      <c r="M18" s="28"/>
      <c r="N18" s="65"/>
      <c r="O18" s="1"/>
      <c r="P18" s="64"/>
      <c r="Q18" s="64"/>
      <c r="R18" s="66"/>
    </row>
    <row r="19" spans="1:18" ht="13.5" thickBot="1">
      <c r="C19" s="3" t="s">
        <v>18</v>
      </c>
      <c r="D19" s="6"/>
      <c r="E19" s="371"/>
      <c r="F19" s="372"/>
      <c r="G19" s="373" t="s">
        <v>8</v>
      </c>
      <c r="H19" s="374"/>
      <c r="J19" s="61" t="s">
        <v>33</v>
      </c>
      <c r="L19" s="68"/>
      <c r="M19" s="28"/>
      <c r="N19" s="65"/>
      <c r="O19" s="1"/>
      <c r="P19" s="64"/>
      <c r="Q19" s="64"/>
      <c r="R19" s="66"/>
    </row>
    <row r="20" spans="1:18" ht="18.75" customHeight="1" thickBot="1">
      <c r="C20" s="3" t="s">
        <v>19</v>
      </c>
      <c r="D20" s="6"/>
      <c r="E20" s="380">
        <f>IF(R17&lt;&gt;0,"",E19*'Identification E21'!B5)</f>
        <v>0</v>
      </c>
      <c r="F20" s="381"/>
      <c r="G20" s="378">
        <f>(20*'Identification E21'!B5)</f>
        <v>60</v>
      </c>
      <c r="H20" s="379"/>
      <c r="I20" s="11"/>
      <c r="J20" s="48"/>
      <c r="L20" s="68"/>
      <c r="M20" s="28"/>
      <c r="N20" s="65"/>
      <c r="O20" s="1"/>
      <c r="P20" s="64"/>
      <c r="Q20" s="64"/>
      <c r="R20" s="66"/>
    </row>
    <row r="21" spans="1:18">
      <c r="A21" s="377" t="s">
        <v>26</v>
      </c>
      <c r="B21" s="377"/>
      <c r="C21" s="377"/>
      <c r="D21" s="377"/>
      <c r="E21" s="377"/>
      <c r="F21" s="377"/>
      <c r="G21" s="377"/>
      <c r="H21" s="377"/>
      <c r="L21" s="68"/>
      <c r="M21" s="28"/>
      <c r="N21" s="65"/>
      <c r="O21" s="1"/>
      <c r="P21" s="64"/>
      <c r="Q21" s="64"/>
      <c r="R21" s="66"/>
    </row>
    <row r="22" spans="1:18" ht="13.5" thickBot="1">
      <c r="A22" s="365" t="s">
        <v>32</v>
      </c>
      <c r="B22" s="365"/>
      <c r="C22" s="365"/>
      <c r="D22" s="365"/>
      <c r="E22" s="365"/>
      <c r="F22" s="365"/>
      <c r="G22" s="365"/>
      <c r="H22" s="365"/>
      <c r="I22" s="17" t="s">
        <v>20</v>
      </c>
      <c r="J22" s="49"/>
    </row>
    <row r="23" spans="1:18" ht="15" customHeight="1">
      <c r="A23" s="366" t="s">
        <v>11</v>
      </c>
      <c r="B23" s="367"/>
      <c r="C23" s="375" t="str">
        <f>(IF(R17&gt;0,"Attention erreur de saisie ! Voir ci-dessus",""))</f>
        <v/>
      </c>
      <c r="D23" s="375"/>
      <c r="E23" s="375"/>
      <c r="F23" s="375"/>
      <c r="G23" s="375"/>
      <c r="H23" s="376"/>
      <c r="I23" s="12"/>
      <c r="J23" s="50"/>
    </row>
    <row r="24" spans="1:18" ht="84.75" customHeight="1" thickBot="1">
      <c r="A24" s="368"/>
      <c r="B24" s="369"/>
      <c r="C24" s="369"/>
      <c r="D24" s="369"/>
      <c r="E24" s="369"/>
      <c r="F24" s="369"/>
      <c r="G24" s="369"/>
      <c r="H24" s="370"/>
      <c r="I24" s="13"/>
      <c r="J24" s="13"/>
    </row>
    <row r="25" spans="1:18" ht="7.5" customHeight="1" thickBot="1">
      <c r="A25" s="21"/>
      <c r="B25" s="7"/>
      <c r="C25" s="7"/>
      <c r="D25" s="19"/>
      <c r="E25" s="19"/>
      <c r="F25" s="19"/>
      <c r="G25" s="19"/>
      <c r="H25" s="19"/>
      <c r="I25" s="13"/>
      <c r="J25" s="13"/>
    </row>
    <row r="26" spans="1:18" ht="12.75" customHeight="1">
      <c r="A26" s="358" t="s">
        <v>24</v>
      </c>
      <c r="B26" s="359"/>
      <c r="C26" s="8" t="s">
        <v>14</v>
      </c>
      <c r="D26" s="24"/>
      <c r="E26" s="360" t="s">
        <v>15</v>
      </c>
      <c r="F26" s="361"/>
      <c r="G26" s="361"/>
      <c r="H26" s="362"/>
      <c r="I26" s="1"/>
      <c r="J26" s="28"/>
    </row>
    <row r="27" spans="1:18" ht="30.95" customHeight="1" thickBot="1">
      <c r="A27" s="349"/>
      <c r="B27" s="350"/>
      <c r="C27" s="4"/>
      <c r="D27" s="25"/>
      <c r="E27" s="351"/>
      <c r="F27" s="352"/>
      <c r="G27" s="352"/>
      <c r="H27" s="353"/>
    </row>
    <row r="28" spans="1:18" ht="30.95" customHeight="1">
      <c r="A28" s="349"/>
      <c r="B28" s="350"/>
      <c r="C28" s="4"/>
      <c r="D28" s="25"/>
    </row>
    <row r="29" spans="1:18" ht="30.95" customHeight="1">
      <c r="A29" s="356"/>
      <c r="B29" s="357"/>
      <c r="C29" s="4"/>
      <c r="D29" s="25"/>
    </row>
    <row r="30" spans="1:18" ht="30.95" customHeight="1">
      <c r="A30" s="349"/>
      <c r="B30" s="350"/>
      <c r="C30" s="4"/>
      <c r="D30" s="25"/>
    </row>
    <row r="31" spans="1:18" ht="30.95" customHeight="1" thickBot="1">
      <c r="A31" s="347"/>
      <c r="B31" s="348"/>
      <c r="C31" s="5"/>
      <c r="D31" s="25"/>
      <c r="E31" s="354">
        <f ca="1">TODAY()</f>
        <v>43277</v>
      </c>
      <c r="F31" s="355"/>
      <c r="G31" s="355"/>
      <c r="H31" s="355"/>
    </row>
    <row r="33" spans="2:2" ht="14.25">
      <c r="B33" s="26"/>
    </row>
  </sheetData>
  <sheetProtection sheet="1" objects="1" scenarios="1" pivotTables="0"/>
  <mergeCells count="27">
    <mergeCell ref="E17:H17"/>
    <mergeCell ref="D2:H2"/>
    <mergeCell ref="A3:B3"/>
    <mergeCell ref="A4:H4"/>
    <mergeCell ref="B12:B13"/>
    <mergeCell ref="A11:H11"/>
    <mergeCell ref="A12:A13"/>
    <mergeCell ref="A26:B26"/>
    <mergeCell ref="E26:H26"/>
    <mergeCell ref="E18:F18"/>
    <mergeCell ref="G18:H18"/>
    <mergeCell ref="A22:H22"/>
    <mergeCell ref="A23:B23"/>
    <mergeCell ref="A24:H24"/>
    <mergeCell ref="E19:F19"/>
    <mergeCell ref="G19:H19"/>
    <mergeCell ref="C23:H23"/>
    <mergeCell ref="A21:H21"/>
    <mergeCell ref="G20:H20"/>
    <mergeCell ref="E20:F20"/>
    <mergeCell ref="A31:B31"/>
    <mergeCell ref="A27:B27"/>
    <mergeCell ref="E27:H27"/>
    <mergeCell ref="A28:B28"/>
    <mergeCell ref="A30:B30"/>
    <mergeCell ref="E31:H31"/>
    <mergeCell ref="A29:B29"/>
  </mergeCells>
  <phoneticPr fontId="6" type="noConversion"/>
  <printOptions horizontalCentered="1" verticalCentered="1"/>
  <pageMargins left="0.27559055118110237" right="0.19685039370078741" top="0.13" bottom="0.13" header="0.16" footer="0.15748031496062992"/>
  <pageSetup paperSize="9" scale="58" orientation="landscape" horizontalDpi="4294967293"/>
  <headerFooter alignWithMargins="0">
    <oddFooter>&amp;RPage 2</oddFooter>
  </headerFooter>
  <ignoredErrors>
    <ignoredError sqref="N4 M10 M16" formulaRange="1"/>
    <ignoredError sqref="O11 Q11" formula="1"/>
    <ignoredError sqref="N11" formula="1" formulaRange="1"/>
  </ignoredErrors>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tabColor rgb="FF92D050"/>
    <pageSetUpPr fitToPage="1"/>
  </sheetPr>
  <dimension ref="A1:I41"/>
  <sheetViews>
    <sheetView workbookViewId="0">
      <selection activeCell="B9" sqref="B9"/>
    </sheetView>
  </sheetViews>
  <sheetFormatPr baseColWidth="10" defaultRowHeight="12.75"/>
  <cols>
    <col min="1" max="1" width="18.85546875" style="29" bestFit="1" customWidth="1"/>
    <col min="2" max="2" width="110.28515625" style="29" customWidth="1"/>
    <col min="3" max="3" width="4.42578125" style="29" customWidth="1"/>
    <col min="4" max="16384" width="11.42578125" style="29"/>
  </cols>
  <sheetData>
    <row r="1" spans="1:3" ht="13.5" thickTop="1">
      <c r="A1" s="393"/>
      <c r="B1" s="394"/>
    </row>
    <row r="2" spans="1:3" ht="12.75" customHeight="1">
      <c r="A2" s="315" t="s">
        <v>2</v>
      </c>
      <c r="B2" s="316" t="s">
        <v>34</v>
      </c>
    </row>
    <row r="3" spans="1:3" ht="12.75" customHeight="1">
      <c r="A3" s="317" t="s">
        <v>35</v>
      </c>
      <c r="B3" s="316" t="s">
        <v>72</v>
      </c>
    </row>
    <row r="4" spans="1:3">
      <c r="A4" s="318" t="s">
        <v>1</v>
      </c>
      <c r="B4" s="40" t="s">
        <v>70</v>
      </c>
    </row>
    <row r="5" spans="1:3">
      <c r="A5" s="318" t="s">
        <v>25</v>
      </c>
      <c r="B5" s="40">
        <v>3</v>
      </c>
    </row>
    <row r="6" spans="1:3">
      <c r="A6" s="318" t="s">
        <v>0</v>
      </c>
      <c r="B6" s="319">
        <f>'Identification E21'!B6</f>
        <v>0</v>
      </c>
    </row>
    <row r="7" spans="1:3">
      <c r="A7" s="318" t="s">
        <v>6</v>
      </c>
      <c r="B7" s="319">
        <f>'Identification E21'!B7</f>
        <v>0</v>
      </c>
    </row>
    <row r="8" spans="1:3">
      <c r="A8" s="318" t="s">
        <v>3</v>
      </c>
      <c r="B8" s="320">
        <f>'Identification E21'!B8</f>
        <v>0</v>
      </c>
    </row>
    <row r="9" spans="1:3">
      <c r="A9" s="318" t="s">
        <v>4</v>
      </c>
      <c r="B9" s="320">
        <f>'Identification E21'!B9</f>
        <v>0</v>
      </c>
    </row>
    <row r="10" spans="1:3">
      <c r="A10" s="34" t="s">
        <v>5</v>
      </c>
      <c r="B10" s="37"/>
    </row>
    <row r="11" spans="1:3" ht="13.5" thickBot="1">
      <c r="A11" s="38" t="s">
        <v>21</v>
      </c>
      <c r="B11" s="39"/>
    </row>
    <row r="12" spans="1:3">
      <c r="A12" s="334" t="s">
        <v>28</v>
      </c>
      <c r="B12" s="336"/>
    </row>
    <row r="13" spans="1:3" ht="87.75" customHeight="1" thickBot="1">
      <c r="A13" s="339" t="s">
        <v>73</v>
      </c>
      <c r="B13" s="340"/>
    </row>
    <row r="14" spans="1:3">
      <c r="A14" s="334" t="s">
        <v>27</v>
      </c>
      <c r="B14" s="336"/>
      <c r="C14" s="30"/>
    </row>
    <row r="15" spans="1:3">
      <c r="A15" s="341"/>
      <c r="B15" s="342"/>
      <c r="C15" s="30"/>
    </row>
    <row r="16" spans="1:3">
      <c r="A16" s="341"/>
      <c r="B16" s="342"/>
      <c r="C16" s="30"/>
    </row>
    <row r="17" spans="1:9">
      <c r="A17" s="341"/>
      <c r="B17" s="342"/>
      <c r="C17" s="30"/>
    </row>
    <row r="18" spans="1:9">
      <c r="A18" s="341"/>
      <c r="B18" s="342"/>
      <c r="C18" s="30"/>
    </row>
    <row r="19" spans="1:9">
      <c r="A19" s="341"/>
      <c r="B19" s="342"/>
      <c r="C19" s="30"/>
    </row>
    <row r="20" spans="1:9">
      <c r="A20" s="341"/>
      <c r="B20" s="342"/>
      <c r="C20" s="30"/>
    </row>
    <row r="21" spans="1:9">
      <c r="A21" s="341"/>
      <c r="B21" s="342"/>
      <c r="C21" s="30"/>
    </row>
    <row r="22" spans="1:9" ht="13.5" thickBot="1">
      <c r="A22" s="343"/>
      <c r="B22" s="344"/>
      <c r="C22" s="30"/>
    </row>
    <row r="23" spans="1:9" s="31" customFormat="1">
      <c r="A23" s="334" t="s">
        <v>23</v>
      </c>
      <c r="B23" s="336"/>
      <c r="C23" s="30"/>
      <c r="D23" s="30"/>
      <c r="E23" s="30"/>
      <c r="F23" s="30"/>
      <c r="G23" s="30"/>
      <c r="H23" s="30"/>
      <c r="I23" s="30"/>
    </row>
    <row r="24" spans="1:9" s="31" customFormat="1">
      <c r="A24" s="330"/>
      <c r="B24" s="331"/>
      <c r="C24" s="30"/>
      <c r="D24" s="30"/>
      <c r="E24" s="30"/>
      <c r="F24" s="30"/>
      <c r="G24" s="30"/>
      <c r="H24" s="30"/>
      <c r="I24" s="30"/>
    </row>
    <row r="25" spans="1:9" s="31" customFormat="1">
      <c r="A25" s="330"/>
      <c r="B25" s="331"/>
      <c r="C25" s="30"/>
      <c r="D25" s="30"/>
      <c r="E25" s="30"/>
      <c r="F25" s="30"/>
      <c r="G25" s="30"/>
      <c r="H25" s="30"/>
      <c r="I25" s="30"/>
    </row>
    <row r="26" spans="1:9" s="31" customFormat="1">
      <c r="A26" s="330"/>
      <c r="B26" s="331"/>
      <c r="C26" s="30"/>
      <c r="D26" s="30"/>
      <c r="E26" s="30"/>
      <c r="F26" s="30"/>
      <c r="G26" s="30"/>
      <c r="H26" s="30"/>
      <c r="I26" s="30"/>
    </row>
    <row r="27" spans="1:9" s="31" customFormat="1">
      <c r="A27" s="330"/>
      <c r="B27" s="331"/>
      <c r="C27" s="30"/>
      <c r="D27" s="30"/>
      <c r="E27" s="30"/>
      <c r="F27" s="30"/>
      <c r="G27" s="30"/>
      <c r="H27" s="30"/>
      <c r="I27" s="30"/>
    </row>
    <row r="28" spans="1:9" s="31" customFormat="1">
      <c r="A28" s="330"/>
      <c r="B28" s="331"/>
      <c r="D28" s="30"/>
      <c r="E28" s="30"/>
      <c r="F28" s="30"/>
      <c r="G28" s="30"/>
      <c r="H28" s="30"/>
      <c r="I28" s="30"/>
    </row>
    <row r="29" spans="1:9" s="31" customFormat="1">
      <c r="A29" s="330"/>
      <c r="B29" s="331"/>
      <c r="D29" s="30"/>
      <c r="E29" s="30"/>
      <c r="F29" s="30"/>
      <c r="G29" s="30"/>
      <c r="H29" s="30"/>
      <c r="I29" s="30"/>
    </row>
    <row r="30" spans="1:9" s="31" customFormat="1">
      <c r="A30" s="330"/>
      <c r="B30" s="331"/>
      <c r="D30" s="30"/>
      <c r="E30" s="30"/>
      <c r="F30" s="30"/>
      <c r="G30" s="30"/>
      <c r="H30" s="30"/>
      <c r="I30" s="30"/>
    </row>
    <row r="31" spans="1:9" s="31" customFormat="1" ht="13.5" thickBot="1">
      <c r="A31" s="345"/>
      <c r="B31" s="346"/>
      <c r="D31" s="30"/>
      <c r="E31" s="30"/>
      <c r="F31" s="30"/>
      <c r="G31" s="30"/>
      <c r="H31" s="30"/>
      <c r="I31" s="30"/>
    </row>
    <row r="32" spans="1:9" s="31" customFormat="1">
      <c r="A32" s="334" t="s">
        <v>22</v>
      </c>
      <c r="B32" s="335"/>
      <c r="D32" s="30"/>
      <c r="E32" s="30"/>
      <c r="F32" s="30"/>
      <c r="G32" s="30"/>
      <c r="H32" s="30"/>
      <c r="I32" s="30"/>
    </row>
    <row r="33" spans="1:9" s="31" customFormat="1">
      <c r="A33" s="330"/>
      <c r="B33" s="331"/>
      <c r="D33" s="30"/>
      <c r="E33" s="30"/>
      <c r="F33" s="30"/>
      <c r="G33" s="30"/>
      <c r="H33" s="30"/>
      <c r="I33" s="30"/>
    </row>
    <row r="34" spans="1:9" s="31" customFormat="1">
      <c r="A34" s="330"/>
      <c r="B34" s="331"/>
      <c r="D34" s="30"/>
      <c r="E34" s="30"/>
      <c r="F34" s="30"/>
      <c r="G34" s="30"/>
      <c r="H34" s="30"/>
      <c r="I34" s="30"/>
    </row>
    <row r="35" spans="1:9" s="31" customFormat="1">
      <c r="A35" s="330"/>
      <c r="B35" s="331"/>
      <c r="D35" s="30"/>
      <c r="E35" s="30"/>
      <c r="F35" s="30"/>
      <c r="G35" s="30"/>
      <c r="H35" s="30"/>
      <c r="I35" s="30"/>
    </row>
    <row r="36" spans="1:9" s="31" customFormat="1">
      <c r="A36" s="330"/>
      <c r="B36" s="331"/>
      <c r="D36" s="30"/>
      <c r="E36" s="30"/>
      <c r="F36" s="30"/>
      <c r="G36" s="30"/>
      <c r="H36" s="30"/>
      <c r="I36" s="30"/>
    </row>
    <row r="37" spans="1:9" s="31" customFormat="1">
      <c r="A37" s="330"/>
      <c r="B37" s="331"/>
      <c r="D37" s="30"/>
      <c r="E37" s="30"/>
      <c r="F37" s="30"/>
      <c r="G37" s="30"/>
      <c r="H37" s="30"/>
      <c r="I37" s="30"/>
    </row>
    <row r="38" spans="1:9" s="31" customFormat="1">
      <c r="A38" s="330"/>
      <c r="B38" s="331"/>
      <c r="D38" s="30"/>
      <c r="E38" s="30"/>
      <c r="F38" s="30"/>
      <c r="G38" s="30"/>
      <c r="H38" s="30"/>
      <c r="I38" s="30"/>
    </row>
    <row r="39" spans="1:9" s="31" customFormat="1">
      <c r="A39" s="330"/>
      <c r="B39" s="331"/>
      <c r="D39" s="30"/>
      <c r="E39" s="30"/>
      <c r="F39" s="30"/>
      <c r="G39" s="30"/>
      <c r="H39" s="30"/>
      <c r="I39" s="30"/>
    </row>
    <row r="40" spans="1:9" s="31" customFormat="1" ht="13.5" thickBot="1">
      <c r="A40" s="332"/>
      <c r="B40" s="333"/>
      <c r="D40" s="30"/>
      <c r="E40" s="30"/>
      <c r="F40" s="30"/>
      <c r="G40" s="30"/>
      <c r="H40" s="30"/>
      <c r="I40" s="30"/>
    </row>
    <row r="41" spans="1:9" ht="13.5" thickTop="1"/>
  </sheetData>
  <sheetProtection sheet="1" objects="1" scenarios="1" pivotTables="0"/>
  <mergeCells count="9">
    <mergeCell ref="A33:B40"/>
    <mergeCell ref="A32:B32"/>
    <mergeCell ref="A14:B14"/>
    <mergeCell ref="A1:B1"/>
    <mergeCell ref="A23:B23"/>
    <mergeCell ref="A12:B12"/>
    <mergeCell ref="A13:B13"/>
    <mergeCell ref="A15:B22"/>
    <mergeCell ref="A24:B31"/>
  </mergeCells>
  <printOptions horizontalCentered="1" verticalCentered="1"/>
  <pageMargins left="0.74" right="0.54" top="0.71" bottom="0.68" header="0.51181102362204722" footer="0.51181102362204722"/>
  <pageSetup paperSize="9" scale="86" orientation="landscape" horizontalDpi="4294967293" r:id="rId1"/>
  <headerFooter alignWithMargins="0">
    <oddFooter>Page &amp;P</oddFooter>
  </headerFooter>
</worksheet>
</file>

<file path=xl/worksheets/sheet4.xml><?xml version="1.0" encoding="utf-8"?>
<worksheet xmlns="http://schemas.openxmlformats.org/spreadsheetml/2006/main" xmlns:r="http://schemas.openxmlformats.org/officeDocument/2006/relationships">
  <sheetPr>
    <tabColor rgb="FF92D050"/>
    <pageSetUpPr fitToPage="1"/>
  </sheetPr>
  <dimension ref="A1:AB35"/>
  <sheetViews>
    <sheetView zoomScale="110" zoomScaleNormal="110" workbookViewId="0">
      <selection activeCell="E21" sqref="E21:F21"/>
    </sheetView>
  </sheetViews>
  <sheetFormatPr baseColWidth="10" defaultRowHeight="12.75"/>
  <cols>
    <col min="1" max="1" width="6.85546875" style="20" bestFit="1" customWidth="1"/>
    <col min="2" max="2" width="55.5703125" style="2" customWidth="1"/>
    <col min="3" max="3" width="90.28515625" style="1" customWidth="1"/>
    <col min="4" max="4" width="5" style="23" bestFit="1" customWidth="1"/>
    <col min="5" max="8" width="3.7109375" style="6" customWidth="1"/>
    <col min="9" max="9" width="4" style="9" bestFit="1" customWidth="1"/>
    <col min="10" max="10" width="3.28515625" style="47" customWidth="1"/>
    <col min="11" max="11" width="21.7109375" style="14" customWidth="1"/>
    <col min="12" max="12" width="4.5703125" style="42" customWidth="1"/>
    <col min="13" max="13" width="5.7109375" style="58" bestFit="1" customWidth="1"/>
    <col min="14" max="14" width="10.7109375" style="54" bestFit="1" customWidth="1"/>
    <col min="15" max="15" width="6.5703125" style="55" bestFit="1" customWidth="1"/>
    <col min="16" max="16" width="9" style="56" bestFit="1" customWidth="1"/>
    <col min="17" max="17" width="14.42578125" style="56" bestFit="1" customWidth="1"/>
    <col min="18" max="18" width="2.85546875" style="57" bestFit="1" customWidth="1"/>
    <col min="19" max="19" width="11.42578125" style="57"/>
    <col min="20" max="20" width="11.42578125" style="55"/>
    <col min="21" max="28" width="11.42578125" style="59"/>
    <col min="29" max="16384" width="11.42578125" style="1"/>
  </cols>
  <sheetData>
    <row r="1" spans="1:20" s="1" customFormat="1">
      <c r="A1" s="20" t="str">
        <f>'Ident E22'!B2</f>
        <v>Baccalauréat Professionnel Technicien en Chaudronnerie Industrielle</v>
      </c>
      <c r="B1" s="2"/>
      <c r="D1" s="3" t="str">
        <f>'Ident E22'!B3</f>
        <v>E22 Elaboration d'un processus de fabrication</v>
      </c>
      <c r="E1" s="44"/>
      <c r="F1" s="46" t="str">
        <f>'Ident E22'!B4</f>
        <v>E2 - Epreuve technique</v>
      </c>
      <c r="G1" s="6"/>
      <c r="H1" s="6"/>
      <c r="I1" s="9"/>
      <c r="J1" s="47"/>
      <c r="K1" s="14"/>
      <c r="L1" s="42"/>
      <c r="M1" s="58"/>
      <c r="N1" s="54"/>
      <c r="O1" s="55"/>
      <c r="P1" s="56"/>
      <c r="Q1" s="56"/>
      <c r="R1" s="57"/>
      <c r="S1" s="57"/>
      <c r="T1" s="55"/>
    </row>
    <row r="2" spans="1:20" s="1" customFormat="1">
      <c r="C2" s="41">
        <f>'Ident E22'!B8</f>
        <v>0</v>
      </c>
      <c r="D2" s="383">
        <f>'Ident E22'!B9</f>
        <v>0</v>
      </c>
      <c r="E2" s="383"/>
      <c r="F2" s="383"/>
      <c r="G2" s="383"/>
      <c r="H2" s="383"/>
      <c r="I2" s="9"/>
      <c r="J2" s="47"/>
      <c r="K2" s="14"/>
      <c r="L2" s="41" t="s">
        <v>13</v>
      </c>
      <c r="M2" s="58"/>
      <c r="N2" s="54"/>
      <c r="O2" s="55"/>
      <c r="P2" s="56"/>
      <c r="Q2" s="56"/>
      <c r="R2" s="57"/>
      <c r="S2" s="57"/>
      <c r="T2" s="55"/>
    </row>
    <row r="3" spans="1:20" s="1" customFormat="1" ht="13.5" thickBot="1">
      <c r="A3" s="384" t="s">
        <v>9</v>
      </c>
      <c r="B3" s="384"/>
      <c r="C3" s="27" t="s">
        <v>29</v>
      </c>
      <c r="D3" s="22" t="s">
        <v>16</v>
      </c>
      <c r="E3" s="45">
        <v>0</v>
      </c>
      <c r="F3" s="45">
        <v>1</v>
      </c>
      <c r="G3" s="45">
        <v>2</v>
      </c>
      <c r="H3" s="45">
        <v>3</v>
      </c>
      <c r="I3" s="9"/>
      <c r="J3" s="47"/>
      <c r="K3" s="14"/>
      <c r="L3" s="62" t="s">
        <v>12</v>
      </c>
      <c r="M3" s="58"/>
      <c r="N3" s="54"/>
      <c r="O3" s="55"/>
      <c r="P3" s="56"/>
      <c r="Q3" s="56"/>
      <c r="R3" s="57"/>
      <c r="S3" s="57"/>
      <c r="T3" s="55"/>
    </row>
    <row r="4" spans="1:20" s="1" customFormat="1">
      <c r="A4" s="385" t="s">
        <v>102</v>
      </c>
      <c r="B4" s="386"/>
      <c r="C4" s="386"/>
      <c r="D4" s="386"/>
      <c r="E4" s="386"/>
      <c r="F4" s="386"/>
      <c r="G4" s="386"/>
      <c r="H4" s="387"/>
      <c r="I4" s="11"/>
      <c r="J4" s="48"/>
      <c r="K4" s="14"/>
      <c r="L4" s="43">
        <v>0.4</v>
      </c>
      <c r="M4" s="58"/>
      <c r="N4" s="113">
        <f>IF(O4=1,SUMPRODUCT(N5:N8,O5:O8)/SUMPRODUCT(L5:L8,O5:O8),0)</f>
        <v>0</v>
      </c>
      <c r="O4" s="114">
        <f>IF(SUM(O5:O8)=0,0,1)</f>
        <v>0</v>
      </c>
      <c r="P4" s="115"/>
      <c r="Q4" s="115">
        <f>SUM(Q5:Q8)</f>
        <v>1</v>
      </c>
      <c r="R4" s="116"/>
      <c r="S4" s="66"/>
    </row>
    <row r="5" spans="1:20" s="1" customFormat="1" ht="15">
      <c r="A5" s="392" t="s">
        <v>101</v>
      </c>
      <c r="B5" s="396" t="s">
        <v>100</v>
      </c>
      <c r="C5" s="161" t="s">
        <v>99</v>
      </c>
      <c r="D5" s="160"/>
      <c r="E5" s="159"/>
      <c r="F5" s="159"/>
      <c r="G5" s="159"/>
      <c r="H5" s="158"/>
      <c r="I5" s="11" t="str">
        <f t="shared" ref="I5:I18" si="0">(IF(O5&gt;1,"◄",""))</f>
        <v/>
      </c>
      <c r="J5" s="51"/>
      <c r="K5" s="15"/>
      <c r="L5" s="42">
        <v>0.15</v>
      </c>
      <c r="M5" s="58"/>
      <c r="N5" s="117">
        <f>(IF(F5&lt;&gt;"",1/3,0)+IF(G5&lt;&gt;"",2/3,0)+IF(H5&lt;&gt;"",1,0))*L5*20</f>
        <v>0</v>
      </c>
      <c r="O5" s="114">
        <f>IF(D5="",IF(E5&lt;&gt;"",1,0)+IF(F5&lt;&gt;"",1,0)+IF(G5&lt;&gt;"",1,0)+IF(H5&lt;&gt;"",1,0),0)</f>
        <v>0</v>
      </c>
      <c r="P5" s="115">
        <f>IF(D5&lt;&gt;"",0,(IF(E5&lt;&gt;"",0.02,(N5/(L5*20)))))</f>
        <v>0</v>
      </c>
      <c r="Q5" s="115">
        <f>IF(D5&lt;&gt;"",0,L5)</f>
        <v>0.15</v>
      </c>
      <c r="R5" s="116">
        <f>IF(I5&lt;&gt;"",1,0)</f>
        <v>0</v>
      </c>
      <c r="S5" s="66"/>
    </row>
    <row r="6" spans="1:20" s="1" customFormat="1" ht="15">
      <c r="A6" s="392"/>
      <c r="B6" s="396"/>
      <c r="C6" s="157" t="s">
        <v>98</v>
      </c>
      <c r="D6" s="156"/>
      <c r="E6" s="155"/>
      <c r="F6" s="155"/>
      <c r="G6" s="155"/>
      <c r="H6" s="154"/>
      <c r="I6" s="11" t="str">
        <f t="shared" si="0"/>
        <v/>
      </c>
      <c r="J6" s="51"/>
      <c r="K6" s="15"/>
      <c r="L6" s="42">
        <v>0.1</v>
      </c>
      <c r="M6" s="58"/>
      <c r="N6" s="117">
        <f>(IF(F6&lt;&gt;"",1/3,0)+IF(G6&lt;&gt;"",2/3,0)+IF(H6&lt;&gt;"",1,0))*L6*20</f>
        <v>0</v>
      </c>
      <c r="O6" s="114">
        <f>IF(D6="",IF(E6&lt;&gt;"",1,0)+IF(F6&lt;&gt;"",1,0)+IF(G6&lt;&gt;"",1,0)+IF(H6&lt;&gt;"",1,0),0)</f>
        <v>0</v>
      </c>
      <c r="P6" s="115">
        <f>IF(D6&lt;&gt;"",0,(IF(E6&lt;&gt;"",0.02,(N6/(L6*20)))))</f>
        <v>0</v>
      </c>
      <c r="Q6" s="115">
        <f>IF(D6&lt;&gt;"",0,L6)</f>
        <v>0.1</v>
      </c>
      <c r="R6" s="116">
        <f>IF(I6&lt;&gt;"",1,0)</f>
        <v>0</v>
      </c>
      <c r="S6" s="66"/>
    </row>
    <row r="7" spans="1:20" s="1" customFormat="1" ht="12.75" customHeight="1">
      <c r="A7" s="122" t="s">
        <v>97</v>
      </c>
      <c r="B7" s="78" t="s">
        <v>96</v>
      </c>
      <c r="C7" s="153" t="s">
        <v>95</v>
      </c>
      <c r="D7" s="152"/>
      <c r="E7" s="151"/>
      <c r="F7" s="151"/>
      <c r="G7" s="151"/>
      <c r="H7" s="150"/>
      <c r="I7" s="11" t="str">
        <f t="shared" si="0"/>
        <v/>
      </c>
      <c r="J7" s="51"/>
      <c r="K7" s="15"/>
      <c r="L7" s="42">
        <v>0.5</v>
      </c>
      <c r="M7" s="58"/>
      <c r="N7" s="117">
        <f>(IF(F7&lt;&gt;"",1/3,0)+IF(G7&lt;&gt;"",2/3,0)+IF(H7&lt;&gt;"",1,0))*L7*20</f>
        <v>0</v>
      </c>
      <c r="O7" s="114">
        <f>IF(D7="",IF(E7&lt;&gt;"",1,0)+IF(F7&lt;&gt;"",1,0)+IF(G7&lt;&gt;"",1,0)+IF(H7&lt;&gt;"",1,0),0)</f>
        <v>0</v>
      </c>
      <c r="P7" s="115">
        <f>IF(D7&lt;&gt;"",0,(IF(E7&lt;&gt;"",0.02,(N7/(L7*20)))))</f>
        <v>0</v>
      </c>
      <c r="Q7" s="115">
        <f>IF(D7&lt;&gt;"",0,L7)</f>
        <v>0.5</v>
      </c>
      <c r="R7" s="116">
        <f>IF(I7&lt;&gt;"",1,0)</f>
        <v>0</v>
      </c>
      <c r="S7" s="66"/>
    </row>
    <row r="8" spans="1:20" s="1" customFormat="1" ht="15.75" thickBot="1">
      <c r="A8" s="87" t="s">
        <v>94</v>
      </c>
      <c r="B8" s="108" t="s">
        <v>93</v>
      </c>
      <c r="C8" s="149" t="s">
        <v>92</v>
      </c>
      <c r="D8" s="148"/>
      <c r="E8" s="147"/>
      <c r="F8" s="147"/>
      <c r="G8" s="147"/>
      <c r="H8" s="146"/>
      <c r="I8" s="11" t="str">
        <f t="shared" si="0"/>
        <v/>
      </c>
      <c r="J8" s="51"/>
      <c r="K8" s="15"/>
      <c r="L8" s="42">
        <v>0.25</v>
      </c>
      <c r="M8" s="60">
        <f>SUM(L5:L8)</f>
        <v>1</v>
      </c>
      <c r="N8" s="117">
        <f>(IF(F8&lt;&gt;"",1/3,0)+IF(G8&lt;&gt;"",2/3,0)+IF(H8&lt;&gt;"",1,0))*L8*20</f>
        <v>0</v>
      </c>
      <c r="O8" s="114">
        <f>IF(D8="",IF(E8&lt;&gt;"",1,0)+IF(F8&lt;&gt;"",1,0)+IF(G8&lt;&gt;"",1,0)+IF(H8&lt;&gt;"",1,0),0)</f>
        <v>0</v>
      </c>
      <c r="P8" s="115">
        <f>IF(D8&lt;&gt;"",0,(IF(E8&lt;&gt;"",0.02,(N8/(L8*20)))))</f>
        <v>0</v>
      </c>
      <c r="Q8" s="115">
        <f>IF(D8&lt;&gt;"",0,L8)</f>
        <v>0.25</v>
      </c>
      <c r="R8" s="116">
        <f>IF(I8&lt;&gt;"",1,0)</f>
        <v>0</v>
      </c>
      <c r="S8" s="66"/>
    </row>
    <row r="9" spans="1:20" s="1" customFormat="1" ht="13.5" customHeight="1">
      <c r="A9" s="389" t="s">
        <v>91</v>
      </c>
      <c r="B9" s="390"/>
      <c r="C9" s="390"/>
      <c r="D9" s="390"/>
      <c r="E9" s="390"/>
      <c r="F9" s="390"/>
      <c r="G9" s="390"/>
      <c r="H9" s="391"/>
      <c r="I9" s="11" t="str">
        <f t="shared" si="0"/>
        <v/>
      </c>
      <c r="J9" s="52"/>
      <c r="K9" s="16"/>
      <c r="L9" s="43">
        <v>0.6</v>
      </c>
      <c r="M9" s="58"/>
      <c r="N9" s="113">
        <f>IF(O9=1,SUMPRODUCT(N10:N18,O10:O18)/SUMPRODUCT(L10:L18,O10:O18),0)</f>
        <v>0</v>
      </c>
      <c r="O9" s="114">
        <f>IF(SUM(O10:O18)=0,0,1)</f>
        <v>0</v>
      </c>
      <c r="P9" s="115"/>
      <c r="Q9" s="115">
        <f>SUM(Q10:Q18)</f>
        <v>0.99999999999999989</v>
      </c>
      <c r="R9" s="116"/>
      <c r="S9" s="66"/>
    </row>
    <row r="10" spans="1:20" s="1" customFormat="1" ht="13.5" customHeight="1">
      <c r="A10" s="122" t="s">
        <v>90</v>
      </c>
      <c r="B10" s="121" t="s">
        <v>89</v>
      </c>
      <c r="C10" s="145" t="s">
        <v>88</v>
      </c>
      <c r="D10" s="144"/>
      <c r="E10" s="136"/>
      <c r="F10" s="136"/>
      <c r="G10" s="143"/>
      <c r="H10" s="142"/>
      <c r="I10" s="11" t="str">
        <f t="shared" si="0"/>
        <v/>
      </c>
      <c r="J10" s="51"/>
      <c r="K10" s="15"/>
      <c r="L10" s="42">
        <v>0.1</v>
      </c>
      <c r="M10" s="58"/>
      <c r="N10" s="117">
        <f t="shared" ref="N10:N18" si="1">(IF(F10&lt;&gt;"",1/3,0)+IF(G10&lt;&gt;"",2/3,0)+IF(H10&lt;&gt;"",1,0))*L10*20</f>
        <v>0</v>
      </c>
      <c r="O10" s="114">
        <f t="shared" ref="O10:O18" si="2">IF(D10="",IF(E10&lt;&gt;"",1,0)+IF(F10&lt;&gt;"",1,0)+IF(G10&lt;&gt;"",1,0)+IF(H10&lt;&gt;"",1,0),0)</f>
        <v>0</v>
      </c>
      <c r="P10" s="115">
        <f t="shared" ref="P10:P18" si="3">IF(D10&lt;&gt;"",0,(IF(E10&lt;&gt;"",0.02,(N10/(L10*20)))))</f>
        <v>0</v>
      </c>
      <c r="Q10" s="115">
        <f t="shared" ref="Q10:Q18" si="4">IF(D10&lt;&gt;"",0,L10)</f>
        <v>0.1</v>
      </c>
      <c r="R10" s="116">
        <f t="shared" ref="R10:R18" si="5">IF(I10&lt;&gt;"",1,0)</f>
        <v>0</v>
      </c>
      <c r="S10" s="66"/>
    </row>
    <row r="11" spans="1:20" s="1" customFormat="1" ht="13.5" customHeight="1">
      <c r="A11" s="122" t="s">
        <v>87</v>
      </c>
      <c r="B11" s="141" t="s">
        <v>86</v>
      </c>
      <c r="C11" s="82" t="s">
        <v>85</v>
      </c>
      <c r="D11" s="133"/>
      <c r="E11" s="132"/>
      <c r="F11" s="132"/>
      <c r="G11" s="132"/>
      <c r="H11" s="131"/>
      <c r="I11" s="11" t="str">
        <f t="shared" si="0"/>
        <v/>
      </c>
      <c r="J11" s="51"/>
      <c r="K11" s="15"/>
      <c r="L11" s="42">
        <v>0.25</v>
      </c>
      <c r="M11" s="58"/>
      <c r="N11" s="117">
        <f t="shared" si="1"/>
        <v>0</v>
      </c>
      <c r="O11" s="114">
        <f t="shared" si="2"/>
        <v>0</v>
      </c>
      <c r="P11" s="115">
        <f t="shared" si="3"/>
        <v>0</v>
      </c>
      <c r="Q11" s="115">
        <f t="shared" si="4"/>
        <v>0.25</v>
      </c>
      <c r="R11" s="116">
        <f t="shared" si="5"/>
        <v>0</v>
      </c>
      <c r="S11" s="66"/>
    </row>
    <row r="12" spans="1:20" s="1" customFormat="1" ht="13.5" customHeight="1">
      <c r="A12" s="392" t="s">
        <v>84</v>
      </c>
      <c r="B12" s="396" t="s">
        <v>83</v>
      </c>
      <c r="C12" s="138" t="s">
        <v>82</v>
      </c>
      <c r="D12" s="137"/>
      <c r="E12" s="136"/>
      <c r="F12" s="136"/>
      <c r="G12" s="136"/>
      <c r="H12" s="135"/>
      <c r="I12" s="11" t="str">
        <f t="shared" si="0"/>
        <v/>
      </c>
      <c r="J12" s="51"/>
      <c r="K12" s="15"/>
      <c r="L12" s="42">
        <v>0.05</v>
      </c>
      <c r="M12" s="58"/>
      <c r="N12" s="117">
        <f t="shared" si="1"/>
        <v>0</v>
      </c>
      <c r="O12" s="114">
        <f t="shared" si="2"/>
        <v>0</v>
      </c>
      <c r="P12" s="115">
        <f t="shared" si="3"/>
        <v>0</v>
      </c>
      <c r="Q12" s="115">
        <f t="shared" si="4"/>
        <v>0.05</v>
      </c>
      <c r="R12" s="116">
        <f t="shared" si="5"/>
        <v>0</v>
      </c>
      <c r="S12" s="66"/>
    </row>
    <row r="13" spans="1:20" s="1" customFormat="1" ht="13.5" customHeight="1">
      <c r="A13" s="392"/>
      <c r="B13" s="396"/>
      <c r="C13" s="82" t="s">
        <v>81</v>
      </c>
      <c r="D13" s="133"/>
      <c r="E13" s="132"/>
      <c r="F13" s="132"/>
      <c r="G13" s="132"/>
      <c r="H13" s="131"/>
      <c r="I13" s="11" t="str">
        <f t="shared" si="0"/>
        <v/>
      </c>
      <c r="J13" s="51"/>
      <c r="K13" s="15"/>
      <c r="L13" s="42">
        <v>0.15</v>
      </c>
      <c r="M13" s="58"/>
      <c r="N13" s="117">
        <f t="shared" si="1"/>
        <v>0</v>
      </c>
      <c r="O13" s="114">
        <f t="shared" si="2"/>
        <v>0</v>
      </c>
      <c r="P13" s="115">
        <f t="shared" si="3"/>
        <v>0</v>
      </c>
      <c r="Q13" s="115">
        <f t="shared" si="4"/>
        <v>0.15</v>
      </c>
      <c r="R13" s="116">
        <f t="shared" si="5"/>
        <v>0</v>
      </c>
      <c r="S13" s="66"/>
    </row>
    <row r="14" spans="1:20" s="1" customFormat="1" ht="13.5" customHeight="1">
      <c r="A14" s="392"/>
      <c r="B14" s="396"/>
      <c r="C14" s="140" t="s">
        <v>80</v>
      </c>
      <c r="D14" s="137"/>
      <c r="E14" s="136"/>
      <c r="F14" s="136"/>
      <c r="G14" s="136"/>
      <c r="H14" s="135"/>
      <c r="I14" s="11" t="str">
        <f t="shared" si="0"/>
        <v/>
      </c>
      <c r="J14" s="51"/>
      <c r="K14" s="15"/>
      <c r="L14" s="42">
        <v>0.1</v>
      </c>
      <c r="M14" s="58"/>
      <c r="N14" s="117">
        <f t="shared" si="1"/>
        <v>0</v>
      </c>
      <c r="O14" s="114">
        <f t="shared" si="2"/>
        <v>0</v>
      </c>
      <c r="P14" s="115">
        <f t="shared" si="3"/>
        <v>0</v>
      </c>
      <c r="Q14" s="115">
        <f t="shared" si="4"/>
        <v>0.1</v>
      </c>
      <c r="R14" s="116">
        <f t="shared" si="5"/>
        <v>0</v>
      </c>
      <c r="S14" s="66"/>
    </row>
    <row r="15" spans="1:20" s="1" customFormat="1" ht="13.5" customHeight="1">
      <c r="A15" s="392"/>
      <c r="B15" s="396"/>
      <c r="C15" s="139" t="s">
        <v>79</v>
      </c>
      <c r="D15" s="133"/>
      <c r="E15" s="132"/>
      <c r="F15" s="132"/>
      <c r="G15" s="132"/>
      <c r="H15" s="131"/>
      <c r="I15" s="11" t="str">
        <f t="shared" si="0"/>
        <v/>
      </c>
      <c r="J15" s="51"/>
      <c r="K15" s="15"/>
      <c r="L15" s="42">
        <v>0.1</v>
      </c>
      <c r="M15" s="58"/>
      <c r="N15" s="117">
        <f t="shared" si="1"/>
        <v>0</v>
      </c>
      <c r="O15" s="114">
        <f t="shared" si="2"/>
        <v>0</v>
      </c>
      <c r="P15" s="115">
        <f t="shared" si="3"/>
        <v>0</v>
      </c>
      <c r="Q15" s="115">
        <f t="shared" si="4"/>
        <v>0.1</v>
      </c>
      <c r="R15" s="116">
        <f t="shared" si="5"/>
        <v>0</v>
      </c>
      <c r="S15" s="66"/>
    </row>
    <row r="16" spans="1:20" s="1" customFormat="1" ht="13.5" customHeight="1">
      <c r="A16" s="392" t="s">
        <v>78</v>
      </c>
      <c r="B16" s="396" t="s">
        <v>77</v>
      </c>
      <c r="C16" s="138" t="s">
        <v>76</v>
      </c>
      <c r="D16" s="137"/>
      <c r="E16" s="136"/>
      <c r="F16" s="136"/>
      <c r="G16" s="136"/>
      <c r="H16" s="135"/>
      <c r="I16" s="11" t="str">
        <f t="shared" si="0"/>
        <v/>
      </c>
      <c r="J16" s="51"/>
      <c r="K16" s="15"/>
      <c r="L16" s="42">
        <v>0.05</v>
      </c>
      <c r="M16" s="58"/>
      <c r="N16" s="117">
        <f t="shared" si="1"/>
        <v>0</v>
      </c>
      <c r="O16" s="114">
        <f t="shared" si="2"/>
        <v>0</v>
      </c>
      <c r="P16" s="115">
        <f t="shared" si="3"/>
        <v>0</v>
      </c>
      <c r="Q16" s="115">
        <f t="shared" si="4"/>
        <v>0.05</v>
      </c>
      <c r="R16" s="116">
        <f t="shared" si="5"/>
        <v>0</v>
      </c>
      <c r="S16" s="66"/>
    </row>
    <row r="17" spans="1:20" s="1" customFormat="1" ht="13.5" customHeight="1">
      <c r="A17" s="392"/>
      <c r="B17" s="396"/>
      <c r="C17" s="134" t="s">
        <v>75</v>
      </c>
      <c r="D17" s="133"/>
      <c r="E17" s="132"/>
      <c r="F17" s="132"/>
      <c r="G17" s="132"/>
      <c r="H17" s="131"/>
      <c r="I17" s="11" t="str">
        <f t="shared" si="0"/>
        <v/>
      </c>
      <c r="J17" s="51"/>
      <c r="K17" s="15"/>
      <c r="L17" s="42">
        <v>0.1</v>
      </c>
      <c r="M17" s="58"/>
      <c r="N17" s="117">
        <f t="shared" si="1"/>
        <v>0</v>
      </c>
      <c r="O17" s="114">
        <f t="shared" si="2"/>
        <v>0</v>
      </c>
      <c r="P17" s="115">
        <f t="shared" si="3"/>
        <v>0</v>
      </c>
      <c r="Q17" s="115">
        <f t="shared" si="4"/>
        <v>0.1</v>
      </c>
      <c r="R17" s="116">
        <f t="shared" si="5"/>
        <v>0</v>
      </c>
      <c r="S17" s="66"/>
    </row>
    <row r="18" spans="1:20" s="1" customFormat="1" ht="13.5" customHeight="1" thickBot="1">
      <c r="A18" s="397"/>
      <c r="B18" s="398"/>
      <c r="C18" s="130" t="s">
        <v>74</v>
      </c>
      <c r="D18" s="129"/>
      <c r="E18" s="128"/>
      <c r="F18" s="128"/>
      <c r="G18" s="128"/>
      <c r="H18" s="127"/>
      <c r="I18" s="11" t="str">
        <f t="shared" si="0"/>
        <v/>
      </c>
      <c r="J18" s="51"/>
      <c r="K18" s="15"/>
      <c r="L18" s="42">
        <v>0.1</v>
      </c>
      <c r="M18" s="58"/>
      <c r="N18" s="117">
        <f t="shared" si="1"/>
        <v>0</v>
      </c>
      <c r="O18" s="114">
        <f t="shared" si="2"/>
        <v>0</v>
      </c>
      <c r="P18" s="115">
        <f t="shared" si="3"/>
        <v>0</v>
      </c>
      <c r="Q18" s="115">
        <f t="shared" si="4"/>
        <v>0.1</v>
      </c>
      <c r="R18" s="116">
        <f t="shared" si="5"/>
        <v>0</v>
      </c>
      <c r="S18" s="66"/>
    </row>
    <row r="19" spans="1:20" s="1" customFormat="1">
      <c r="A19" s="20"/>
      <c r="B19" s="2"/>
      <c r="C19" s="124" t="s">
        <v>17</v>
      </c>
      <c r="D19" s="6"/>
      <c r="E19" s="382">
        <f>Q4*L4+Q9*L9</f>
        <v>0.99999999999999989</v>
      </c>
      <c r="F19" s="395"/>
      <c r="G19" s="395"/>
      <c r="H19" s="395"/>
      <c r="I19" s="9"/>
      <c r="J19" s="47"/>
      <c r="K19" s="14"/>
      <c r="L19" s="126" t="e">
        <f>L4+L9+#REF!</f>
        <v>#REF!</v>
      </c>
      <c r="M19" s="60">
        <f>SUM(L10:L18)</f>
        <v>0.99999999999999989</v>
      </c>
      <c r="N19" s="65"/>
      <c r="O19" s="114">
        <f>O4+O20</f>
        <v>0</v>
      </c>
      <c r="P19" s="64"/>
      <c r="Q19" s="125"/>
      <c r="R19" s="116">
        <f>SUM(R4:R18)</f>
        <v>0</v>
      </c>
      <c r="S19" s="66"/>
    </row>
    <row r="20" spans="1:20" s="1" customFormat="1" ht="13.5" thickBot="1">
      <c r="A20" s="20"/>
      <c r="B20" s="2"/>
      <c r="C20" s="3" t="s">
        <v>31</v>
      </c>
      <c r="D20" s="6"/>
      <c r="E20" s="363">
        <f>IF(E19&lt;50%, "!",IF(R19&lt;&gt;0,"",(IF(O19&lt;&gt;0,(N4*L4+N9*L9)/(L4*O4+L9*O9),0))))</f>
        <v>0</v>
      </c>
      <c r="F20" s="363"/>
      <c r="G20" s="364" t="s">
        <v>10</v>
      </c>
      <c r="H20" s="364"/>
      <c r="I20" s="10"/>
      <c r="J20" s="53" t="s">
        <v>30</v>
      </c>
      <c r="K20" s="14"/>
      <c r="L20" s="42"/>
      <c r="M20" s="58"/>
      <c r="N20" s="54"/>
      <c r="O20" s="55"/>
      <c r="P20" s="56"/>
      <c r="Q20" s="56"/>
      <c r="R20" s="57"/>
      <c r="S20" s="57"/>
      <c r="T20" s="55"/>
    </row>
    <row r="21" spans="1:20" s="1" customFormat="1" ht="13.5" thickBot="1">
      <c r="A21" s="20"/>
      <c r="B21" s="2"/>
      <c r="C21" s="3" t="s">
        <v>18</v>
      </c>
      <c r="D21" s="6"/>
      <c r="E21" s="371"/>
      <c r="F21" s="372"/>
      <c r="G21" s="373" t="s">
        <v>8</v>
      </c>
      <c r="H21" s="374"/>
      <c r="I21" s="9"/>
      <c r="J21" s="61" t="s">
        <v>33</v>
      </c>
      <c r="K21" s="14"/>
      <c r="L21" s="42"/>
      <c r="M21" s="58"/>
      <c r="N21" s="54"/>
      <c r="O21" s="55"/>
      <c r="P21" s="56"/>
      <c r="Q21" s="56"/>
      <c r="R21" s="57"/>
      <c r="S21" s="57"/>
      <c r="T21" s="55"/>
    </row>
    <row r="22" spans="1:20" s="1" customFormat="1" ht="18.75" customHeight="1" thickBot="1">
      <c r="A22" s="20"/>
      <c r="B22" s="2"/>
      <c r="C22" s="3" t="s">
        <v>19</v>
      </c>
      <c r="D22" s="6"/>
      <c r="E22" s="380">
        <f>IF(R19&lt;&gt;0,"",E21*'Ident E22'!B5)</f>
        <v>0</v>
      </c>
      <c r="F22" s="381"/>
      <c r="G22" s="378">
        <f>(20*'Ident E22'!B5)</f>
        <v>60</v>
      </c>
      <c r="H22" s="379"/>
      <c r="I22" s="11"/>
      <c r="J22" s="48"/>
      <c r="K22" s="14"/>
      <c r="L22" s="42"/>
      <c r="M22" s="58"/>
      <c r="N22" s="54"/>
      <c r="O22" s="55"/>
      <c r="P22" s="56"/>
      <c r="Q22" s="56"/>
      <c r="R22" s="57"/>
      <c r="S22" s="57"/>
      <c r="T22" s="55"/>
    </row>
    <row r="23" spans="1:20" s="1" customFormat="1">
      <c r="A23" s="377" t="s">
        <v>26</v>
      </c>
      <c r="B23" s="377"/>
      <c r="C23" s="377"/>
      <c r="D23" s="377"/>
      <c r="E23" s="377"/>
      <c r="F23" s="377"/>
      <c r="G23" s="377"/>
      <c r="H23" s="377"/>
      <c r="I23" s="9"/>
      <c r="J23" s="47"/>
      <c r="K23" s="14"/>
      <c r="L23" s="42"/>
      <c r="M23" s="58"/>
      <c r="N23" s="54"/>
      <c r="O23" s="55"/>
      <c r="P23" s="56"/>
      <c r="Q23" s="56"/>
      <c r="R23" s="57"/>
      <c r="S23" s="57"/>
      <c r="T23" s="55"/>
    </row>
    <row r="24" spans="1:20" s="1" customFormat="1" ht="13.5" thickBot="1">
      <c r="A24" s="365" t="s">
        <v>32</v>
      </c>
      <c r="B24" s="365"/>
      <c r="C24" s="365"/>
      <c r="D24" s="365"/>
      <c r="E24" s="365"/>
      <c r="F24" s="365"/>
      <c r="G24" s="365"/>
      <c r="H24" s="365"/>
      <c r="I24" s="17" t="s">
        <v>20</v>
      </c>
      <c r="J24" s="49"/>
      <c r="K24" s="14"/>
      <c r="L24" s="42"/>
      <c r="M24" s="58"/>
      <c r="N24" s="54"/>
      <c r="O24" s="55"/>
      <c r="P24" s="56"/>
      <c r="Q24" s="56"/>
      <c r="R24" s="57"/>
      <c r="S24" s="57"/>
      <c r="T24" s="55"/>
    </row>
    <row r="25" spans="1:20" s="1" customFormat="1" ht="15" customHeight="1">
      <c r="A25" s="366" t="s">
        <v>11</v>
      </c>
      <c r="B25" s="367"/>
      <c r="C25" s="375" t="str">
        <f>(IF(R19&gt;0,"Attention erreur de saisie ! Voir ci-dessus",""))</f>
        <v/>
      </c>
      <c r="D25" s="375"/>
      <c r="E25" s="375"/>
      <c r="F25" s="375"/>
      <c r="G25" s="375"/>
      <c r="H25" s="376"/>
      <c r="I25" s="12"/>
      <c r="J25" s="50"/>
      <c r="K25" s="14"/>
      <c r="L25" s="42"/>
      <c r="M25" s="58"/>
      <c r="N25" s="54"/>
      <c r="O25" s="55"/>
      <c r="P25" s="56"/>
      <c r="Q25" s="56"/>
      <c r="R25" s="57"/>
      <c r="S25" s="57"/>
      <c r="T25" s="55"/>
    </row>
    <row r="26" spans="1:20" s="1" customFormat="1" ht="84.75" customHeight="1" thickBot="1">
      <c r="A26" s="368"/>
      <c r="B26" s="369"/>
      <c r="C26" s="369"/>
      <c r="D26" s="369"/>
      <c r="E26" s="369"/>
      <c r="F26" s="369"/>
      <c r="G26" s="369"/>
      <c r="H26" s="370"/>
      <c r="I26" s="13"/>
      <c r="J26" s="13"/>
      <c r="K26" s="14"/>
      <c r="L26" s="42"/>
      <c r="M26" s="58"/>
      <c r="N26" s="54"/>
      <c r="O26" s="55"/>
      <c r="P26" s="56"/>
      <c r="Q26" s="56"/>
      <c r="R26" s="57"/>
      <c r="S26" s="57"/>
      <c r="T26" s="55"/>
    </row>
    <row r="27" spans="1:20" s="1" customFormat="1" ht="7.5" customHeight="1" thickBot="1">
      <c r="A27" s="21"/>
      <c r="B27" s="7"/>
      <c r="C27" s="7"/>
      <c r="D27" s="19"/>
      <c r="E27" s="19"/>
      <c r="F27" s="19"/>
      <c r="G27" s="19"/>
      <c r="H27" s="19"/>
      <c r="I27" s="13"/>
      <c r="J27" s="13"/>
      <c r="K27" s="14"/>
      <c r="L27" s="42"/>
      <c r="M27" s="58"/>
      <c r="N27" s="54"/>
      <c r="O27" s="55"/>
      <c r="P27" s="56"/>
      <c r="Q27" s="56"/>
      <c r="R27" s="57"/>
      <c r="S27" s="57"/>
      <c r="T27" s="55"/>
    </row>
    <row r="28" spans="1:20" s="1" customFormat="1" ht="12.75" customHeight="1">
      <c r="A28" s="358" t="s">
        <v>24</v>
      </c>
      <c r="B28" s="359"/>
      <c r="C28" s="123" t="s">
        <v>14</v>
      </c>
      <c r="D28" s="24"/>
      <c r="E28" s="360" t="s">
        <v>15</v>
      </c>
      <c r="F28" s="361"/>
      <c r="G28" s="361"/>
      <c r="H28" s="362"/>
      <c r="J28" s="28"/>
      <c r="K28" s="14"/>
      <c r="L28" s="42"/>
      <c r="M28" s="58"/>
      <c r="N28" s="54"/>
      <c r="O28" s="55"/>
      <c r="P28" s="56"/>
      <c r="Q28" s="56"/>
      <c r="R28" s="57"/>
      <c r="S28" s="57"/>
      <c r="T28" s="55"/>
    </row>
    <row r="29" spans="1:20" s="1" customFormat="1" ht="30.95" customHeight="1" thickBot="1">
      <c r="A29" s="349"/>
      <c r="B29" s="350"/>
      <c r="C29" s="4"/>
      <c r="D29" s="25"/>
      <c r="E29" s="351"/>
      <c r="F29" s="352"/>
      <c r="G29" s="352"/>
      <c r="H29" s="353"/>
      <c r="I29" s="9"/>
      <c r="J29" s="47"/>
      <c r="K29" s="14"/>
      <c r="L29" s="42"/>
      <c r="M29" s="58"/>
      <c r="N29" s="54"/>
      <c r="O29" s="55"/>
      <c r="P29" s="56"/>
      <c r="Q29" s="56"/>
      <c r="R29" s="57"/>
      <c r="S29" s="57"/>
      <c r="T29" s="55"/>
    </row>
    <row r="30" spans="1:20" s="1" customFormat="1" ht="30.95" customHeight="1">
      <c r="A30" s="349"/>
      <c r="B30" s="350"/>
      <c r="C30" s="4"/>
      <c r="D30" s="25"/>
      <c r="E30" s="6"/>
      <c r="F30" s="6"/>
      <c r="G30" s="6"/>
      <c r="H30" s="6"/>
      <c r="I30" s="9"/>
      <c r="J30" s="47"/>
      <c r="K30" s="14"/>
      <c r="L30" s="42"/>
      <c r="M30" s="58"/>
      <c r="N30" s="54"/>
      <c r="O30" s="55"/>
      <c r="P30" s="56"/>
      <c r="Q30" s="56"/>
      <c r="R30" s="57"/>
      <c r="S30" s="57"/>
      <c r="T30" s="55"/>
    </row>
    <row r="31" spans="1:20" s="1" customFormat="1" ht="30.95" customHeight="1">
      <c r="A31" s="356"/>
      <c r="B31" s="357"/>
      <c r="C31" s="4"/>
      <c r="D31" s="25"/>
      <c r="E31" s="6"/>
      <c r="F31" s="6"/>
      <c r="G31" s="6"/>
      <c r="H31" s="6"/>
      <c r="I31" s="9"/>
      <c r="J31" s="47"/>
      <c r="K31" s="14"/>
      <c r="L31" s="42"/>
      <c r="M31" s="58"/>
      <c r="N31" s="54"/>
      <c r="O31" s="55"/>
      <c r="P31" s="56"/>
      <c r="Q31" s="56"/>
      <c r="R31" s="57"/>
      <c r="S31" s="57"/>
      <c r="T31" s="55"/>
    </row>
    <row r="32" spans="1:20" s="1" customFormat="1" ht="30.95" customHeight="1">
      <c r="A32" s="349"/>
      <c r="B32" s="350"/>
      <c r="C32" s="4"/>
      <c r="D32" s="25"/>
      <c r="E32" s="6"/>
      <c r="F32" s="6"/>
      <c r="G32" s="6"/>
      <c r="H32" s="6"/>
      <c r="I32" s="9"/>
      <c r="J32" s="47"/>
      <c r="K32" s="14"/>
      <c r="L32" s="42"/>
      <c r="M32" s="58"/>
      <c r="N32" s="54"/>
      <c r="O32" s="55"/>
      <c r="P32" s="56"/>
      <c r="Q32" s="56"/>
      <c r="R32" s="57"/>
      <c r="S32" s="57"/>
      <c r="T32" s="55"/>
    </row>
    <row r="33" spans="1:8" s="1" customFormat="1" ht="30.95" customHeight="1" thickBot="1">
      <c r="A33" s="347"/>
      <c r="B33" s="348"/>
      <c r="C33" s="5"/>
      <c r="D33" s="25"/>
      <c r="E33" s="354">
        <f ca="1">TODAY()</f>
        <v>43277</v>
      </c>
      <c r="F33" s="355"/>
      <c r="G33" s="355"/>
      <c r="H33" s="355"/>
    </row>
    <row r="35" spans="1:8" s="1" customFormat="1" ht="14.25">
      <c r="A35" s="20"/>
      <c r="B35" s="26"/>
      <c r="D35" s="23"/>
      <c r="E35" s="6"/>
      <c r="F35" s="6"/>
      <c r="G35" s="6"/>
      <c r="H35" s="6"/>
    </row>
  </sheetData>
  <sheetProtection sheet="1" objects="1" scenarios="1" pivotTables="0"/>
  <mergeCells count="31">
    <mergeCell ref="E20:F20"/>
    <mergeCell ref="G20:H20"/>
    <mergeCell ref="A24:H24"/>
    <mergeCell ref="A25:B25"/>
    <mergeCell ref="A26:H26"/>
    <mergeCell ref="E21:F21"/>
    <mergeCell ref="G21:H21"/>
    <mergeCell ref="G22:H22"/>
    <mergeCell ref="E22:F22"/>
    <mergeCell ref="A23:H23"/>
    <mergeCell ref="E19:H19"/>
    <mergeCell ref="D2:H2"/>
    <mergeCell ref="A3:B3"/>
    <mergeCell ref="A4:H4"/>
    <mergeCell ref="A9:H9"/>
    <mergeCell ref="B5:B6"/>
    <mergeCell ref="A5:A6"/>
    <mergeCell ref="A16:A18"/>
    <mergeCell ref="B16:B18"/>
    <mergeCell ref="A12:A15"/>
    <mergeCell ref="B12:B15"/>
    <mergeCell ref="E33:H33"/>
    <mergeCell ref="A31:B31"/>
    <mergeCell ref="A33:B33"/>
    <mergeCell ref="A29:B29"/>
    <mergeCell ref="C25:H25"/>
    <mergeCell ref="E29:H29"/>
    <mergeCell ref="A30:B30"/>
    <mergeCell ref="A32:B32"/>
    <mergeCell ref="A28:B28"/>
    <mergeCell ref="E28:H28"/>
  </mergeCells>
  <printOptions horizontalCentered="1" verticalCentered="1"/>
  <pageMargins left="0.27559055118110237" right="0.19685039370078741" top="0.13" bottom="0.13" header="0.16" footer="0.15748031496062992"/>
  <pageSetup paperSize="9" scale="70" orientation="landscape" r:id="rId1"/>
  <headerFooter alignWithMargins="0">
    <oddFooter>&amp;RPage 2</oddFooter>
  </headerFooter>
  <drawing r:id="rId2"/>
</worksheet>
</file>

<file path=xl/worksheets/sheet5.xml><?xml version="1.0" encoding="utf-8"?>
<worksheet xmlns="http://schemas.openxmlformats.org/spreadsheetml/2006/main" xmlns:r="http://schemas.openxmlformats.org/officeDocument/2006/relationships">
  <sheetPr>
    <tabColor rgb="FF00B0F0"/>
    <pageSetUpPr fitToPage="1"/>
  </sheetPr>
  <dimension ref="A1:I41"/>
  <sheetViews>
    <sheetView workbookViewId="0">
      <selection activeCell="B10" sqref="B10"/>
    </sheetView>
  </sheetViews>
  <sheetFormatPr baseColWidth="10" defaultRowHeight="12.75"/>
  <cols>
    <col min="1" max="1" width="18.85546875" style="29" bestFit="1" customWidth="1"/>
    <col min="2" max="2" width="110.28515625" style="29" customWidth="1"/>
    <col min="3" max="3" width="4.42578125" style="29" customWidth="1"/>
    <col min="4" max="16384" width="11.42578125" style="29"/>
  </cols>
  <sheetData>
    <row r="1" spans="1:3" ht="13.5" thickTop="1">
      <c r="A1" s="337" t="s">
        <v>7</v>
      </c>
      <c r="B1" s="338"/>
    </row>
    <row r="2" spans="1:3" ht="12.75" customHeight="1">
      <c r="A2" s="315" t="s">
        <v>2</v>
      </c>
      <c r="B2" s="316" t="s">
        <v>34</v>
      </c>
    </row>
    <row r="3" spans="1:3" ht="12.75" customHeight="1">
      <c r="A3" s="317" t="s">
        <v>35</v>
      </c>
      <c r="B3" s="316" t="s">
        <v>106</v>
      </c>
    </row>
    <row r="4" spans="1:3">
      <c r="A4" s="318" t="s">
        <v>1</v>
      </c>
      <c r="B4" s="321" t="s">
        <v>105</v>
      </c>
    </row>
    <row r="5" spans="1:3">
      <c r="A5" s="318" t="s">
        <v>25</v>
      </c>
      <c r="B5" s="40">
        <v>2</v>
      </c>
    </row>
    <row r="6" spans="1:3">
      <c r="A6" s="318" t="s">
        <v>0</v>
      </c>
      <c r="B6" s="319">
        <f>'Identification E21'!B6</f>
        <v>0</v>
      </c>
    </row>
    <row r="7" spans="1:3">
      <c r="A7" s="318" t="s">
        <v>6</v>
      </c>
      <c r="B7" s="319">
        <f>'Identification E21'!B7</f>
        <v>0</v>
      </c>
    </row>
    <row r="8" spans="1:3">
      <c r="A8" s="318" t="s">
        <v>3</v>
      </c>
      <c r="B8" s="320">
        <f>'Identification E21'!B8</f>
        <v>0</v>
      </c>
    </row>
    <row r="9" spans="1:3">
      <c r="A9" s="318" t="s">
        <v>4</v>
      </c>
      <c r="B9" s="320">
        <f>'Identification E21'!B9</f>
        <v>0</v>
      </c>
    </row>
    <row r="10" spans="1:3">
      <c r="A10" s="34" t="s">
        <v>5</v>
      </c>
      <c r="B10" s="37"/>
    </row>
    <row r="11" spans="1:3" ht="13.5" thickBot="1">
      <c r="A11" s="38" t="s">
        <v>21</v>
      </c>
      <c r="B11" s="39"/>
    </row>
    <row r="12" spans="1:3">
      <c r="A12" s="334" t="s">
        <v>28</v>
      </c>
      <c r="B12" s="336"/>
    </row>
    <row r="13" spans="1:3" ht="87.75" customHeight="1" thickBot="1">
      <c r="A13" s="339" t="s">
        <v>104</v>
      </c>
      <c r="B13" s="340"/>
    </row>
    <row r="14" spans="1:3">
      <c r="A14" s="334" t="s">
        <v>27</v>
      </c>
      <c r="B14" s="336"/>
      <c r="C14" s="30"/>
    </row>
    <row r="15" spans="1:3">
      <c r="A15" s="341" t="s">
        <v>103</v>
      </c>
      <c r="B15" s="342"/>
      <c r="C15" s="30"/>
    </row>
    <row r="16" spans="1:3">
      <c r="A16" s="341"/>
      <c r="B16" s="342"/>
      <c r="C16" s="30"/>
    </row>
    <row r="17" spans="1:9">
      <c r="A17" s="341"/>
      <c r="B17" s="342"/>
      <c r="C17" s="30"/>
    </row>
    <row r="18" spans="1:9">
      <c r="A18" s="341"/>
      <c r="B18" s="342"/>
      <c r="C18" s="30"/>
    </row>
    <row r="19" spans="1:9">
      <c r="A19" s="341"/>
      <c r="B19" s="342"/>
      <c r="C19" s="30"/>
    </row>
    <row r="20" spans="1:9">
      <c r="A20" s="341"/>
      <c r="B20" s="342"/>
      <c r="C20" s="30"/>
    </row>
    <row r="21" spans="1:9">
      <c r="A21" s="341"/>
      <c r="B21" s="342"/>
      <c r="C21" s="30"/>
    </row>
    <row r="22" spans="1:9" ht="13.5" thickBot="1">
      <c r="A22" s="343"/>
      <c r="B22" s="344"/>
      <c r="C22" s="30"/>
    </row>
    <row r="23" spans="1:9" s="31" customFormat="1">
      <c r="A23" s="334" t="s">
        <v>23</v>
      </c>
      <c r="B23" s="336"/>
      <c r="C23" s="30"/>
      <c r="D23" s="30"/>
      <c r="E23" s="30"/>
      <c r="F23" s="30"/>
      <c r="G23" s="30"/>
      <c r="H23" s="30"/>
      <c r="I23" s="30"/>
    </row>
    <row r="24" spans="1:9" s="31" customFormat="1">
      <c r="A24" s="330"/>
      <c r="B24" s="331"/>
      <c r="C24" s="30"/>
      <c r="D24" s="30"/>
      <c r="E24" s="30"/>
      <c r="F24" s="30"/>
      <c r="G24" s="30"/>
      <c r="H24" s="30"/>
      <c r="I24" s="30"/>
    </row>
    <row r="25" spans="1:9" s="31" customFormat="1">
      <c r="A25" s="330"/>
      <c r="B25" s="331"/>
      <c r="C25" s="30"/>
      <c r="D25" s="30"/>
      <c r="E25" s="30"/>
      <c r="F25" s="30"/>
      <c r="G25" s="30"/>
      <c r="H25" s="30"/>
      <c r="I25" s="30"/>
    </row>
    <row r="26" spans="1:9" s="31" customFormat="1">
      <c r="A26" s="330"/>
      <c r="B26" s="331"/>
      <c r="C26" s="30"/>
      <c r="D26" s="30"/>
      <c r="E26" s="30"/>
      <c r="F26" s="30"/>
      <c r="G26" s="30"/>
      <c r="H26" s="30"/>
      <c r="I26" s="30"/>
    </row>
    <row r="27" spans="1:9" s="31" customFormat="1">
      <c r="A27" s="330"/>
      <c r="B27" s="331"/>
      <c r="C27" s="30"/>
      <c r="D27" s="30"/>
      <c r="E27" s="30"/>
      <c r="F27" s="30"/>
      <c r="G27" s="30"/>
      <c r="H27" s="30"/>
      <c r="I27" s="30"/>
    </row>
    <row r="28" spans="1:9" s="31" customFormat="1">
      <c r="A28" s="330"/>
      <c r="B28" s="331"/>
      <c r="D28" s="30"/>
      <c r="E28" s="30"/>
      <c r="F28" s="30"/>
      <c r="G28" s="30"/>
      <c r="H28" s="30"/>
      <c r="I28" s="30"/>
    </row>
    <row r="29" spans="1:9" s="31" customFormat="1">
      <c r="A29" s="330"/>
      <c r="B29" s="331"/>
      <c r="D29" s="30"/>
      <c r="E29" s="30"/>
      <c r="F29" s="30"/>
      <c r="G29" s="30"/>
      <c r="H29" s="30"/>
      <c r="I29" s="30"/>
    </row>
    <row r="30" spans="1:9" s="31" customFormat="1">
      <c r="A30" s="330"/>
      <c r="B30" s="331"/>
      <c r="D30" s="30"/>
      <c r="E30" s="30"/>
      <c r="F30" s="30"/>
      <c r="G30" s="30"/>
      <c r="H30" s="30"/>
      <c r="I30" s="30"/>
    </row>
    <row r="31" spans="1:9" s="31" customFormat="1" ht="13.5" thickBot="1">
      <c r="A31" s="345"/>
      <c r="B31" s="346"/>
      <c r="D31" s="30"/>
      <c r="E31" s="30"/>
      <c r="F31" s="30"/>
      <c r="G31" s="30"/>
      <c r="H31" s="30"/>
      <c r="I31" s="30"/>
    </row>
    <row r="32" spans="1:9" s="31" customFormat="1">
      <c r="A32" s="334" t="s">
        <v>22</v>
      </c>
      <c r="B32" s="335"/>
      <c r="D32" s="30"/>
      <c r="E32" s="30"/>
      <c r="F32" s="30"/>
      <c r="G32" s="30"/>
      <c r="H32" s="30"/>
      <c r="I32" s="30"/>
    </row>
    <row r="33" spans="1:9" s="31" customFormat="1">
      <c r="A33" s="330"/>
      <c r="B33" s="331"/>
      <c r="D33" s="30"/>
      <c r="E33" s="30"/>
      <c r="F33" s="30"/>
      <c r="G33" s="30"/>
      <c r="H33" s="30"/>
      <c r="I33" s="30"/>
    </row>
    <row r="34" spans="1:9" s="31" customFormat="1">
      <c r="A34" s="330"/>
      <c r="B34" s="331"/>
      <c r="D34" s="30"/>
      <c r="E34" s="30"/>
      <c r="F34" s="30"/>
      <c r="G34" s="30"/>
      <c r="H34" s="30"/>
      <c r="I34" s="30"/>
    </row>
    <row r="35" spans="1:9" s="31" customFormat="1">
      <c r="A35" s="330"/>
      <c r="B35" s="331"/>
      <c r="D35" s="30"/>
      <c r="E35" s="30"/>
      <c r="F35" s="30"/>
      <c r="G35" s="30"/>
      <c r="H35" s="30"/>
      <c r="I35" s="30"/>
    </row>
    <row r="36" spans="1:9" s="31" customFormat="1">
      <c r="A36" s="330"/>
      <c r="B36" s="331"/>
      <c r="D36" s="30"/>
      <c r="E36" s="30"/>
      <c r="F36" s="30"/>
      <c r="G36" s="30"/>
      <c r="H36" s="30"/>
      <c r="I36" s="30"/>
    </row>
    <row r="37" spans="1:9" s="31" customFormat="1">
      <c r="A37" s="330"/>
      <c r="B37" s="331"/>
      <c r="D37" s="30"/>
      <c r="E37" s="30"/>
      <c r="F37" s="30"/>
      <c r="G37" s="30"/>
      <c r="H37" s="30"/>
      <c r="I37" s="30"/>
    </row>
    <row r="38" spans="1:9" s="31" customFormat="1">
      <c r="A38" s="330"/>
      <c r="B38" s="331"/>
      <c r="D38" s="30"/>
      <c r="E38" s="30"/>
      <c r="F38" s="30"/>
      <c r="G38" s="30"/>
      <c r="H38" s="30"/>
      <c r="I38" s="30"/>
    </row>
    <row r="39" spans="1:9" s="31" customFormat="1">
      <c r="A39" s="330"/>
      <c r="B39" s="331"/>
      <c r="D39" s="30"/>
      <c r="E39" s="30"/>
      <c r="F39" s="30"/>
      <c r="G39" s="30"/>
      <c r="H39" s="30"/>
      <c r="I39" s="30"/>
    </row>
    <row r="40" spans="1:9" s="31" customFormat="1" ht="13.5" thickBot="1">
      <c r="A40" s="332"/>
      <c r="B40" s="333"/>
      <c r="D40" s="30"/>
      <c r="E40" s="30"/>
      <c r="F40" s="30"/>
      <c r="G40" s="30"/>
      <c r="H40" s="30"/>
      <c r="I40" s="30"/>
    </row>
    <row r="41" spans="1:9" ht="13.5" thickTop="1"/>
  </sheetData>
  <sheetProtection sheet="1" objects="1" scenarios="1" pivotTables="0"/>
  <mergeCells count="9">
    <mergeCell ref="A33:B40"/>
    <mergeCell ref="A32:B32"/>
    <mergeCell ref="A14:B14"/>
    <mergeCell ref="A1:B1"/>
    <mergeCell ref="A23:B23"/>
    <mergeCell ref="A12:B12"/>
    <mergeCell ref="A13:B13"/>
    <mergeCell ref="A15:B22"/>
    <mergeCell ref="A24:B31"/>
  </mergeCells>
  <printOptions horizontalCentered="1" verticalCentered="1"/>
  <pageMargins left="0.74" right="0.54" top="0.71" bottom="0.68" header="0.51181102362204722" footer="0.51181102362204722"/>
  <pageSetup paperSize="9" scale="85" orientation="landscape" horizontalDpi="4294967293" r:id="rId1"/>
  <headerFooter alignWithMargins="0">
    <oddFooter>Page &amp;P</oddFooter>
  </headerFooter>
</worksheet>
</file>

<file path=xl/worksheets/sheet6.xml><?xml version="1.0" encoding="utf-8"?>
<worksheet xmlns="http://schemas.openxmlformats.org/spreadsheetml/2006/main" xmlns:r="http://schemas.openxmlformats.org/officeDocument/2006/relationships">
  <sheetPr>
    <tabColor rgb="FF00B0F0"/>
    <pageSetUpPr fitToPage="1"/>
  </sheetPr>
  <dimension ref="A1:AB32"/>
  <sheetViews>
    <sheetView zoomScale="84" zoomScaleNormal="84" workbookViewId="0">
      <selection activeCell="E18" sqref="E18:F18"/>
    </sheetView>
  </sheetViews>
  <sheetFormatPr baseColWidth="10" defaultRowHeight="12.75"/>
  <cols>
    <col min="1" max="1" width="6.85546875" style="20" bestFit="1" customWidth="1"/>
    <col min="2" max="2" width="55.5703125" style="2" customWidth="1"/>
    <col min="3" max="3" width="90.28515625" style="1" customWidth="1"/>
    <col min="4" max="4" width="5" style="23" bestFit="1" customWidth="1"/>
    <col min="5" max="8" width="3.7109375" style="6" customWidth="1"/>
    <col min="9" max="9" width="4" style="9" bestFit="1" customWidth="1"/>
    <col min="10" max="10" width="3.28515625" style="47" customWidth="1"/>
    <col min="11" max="11" width="21.7109375" style="14" customWidth="1"/>
    <col min="12" max="12" width="4.5703125" style="42" customWidth="1"/>
    <col min="13" max="13" width="5.7109375" style="58" bestFit="1" customWidth="1"/>
    <col min="14" max="14" width="10.7109375" style="54" bestFit="1" customWidth="1"/>
    <col min="15" max="15" width="6.5703125" style="55" bestFit="1" customWidth="1"/>
    <col min="16" max="16" width="9" style="56" bestFit="1" customWidth="1"/>
    <col min="17" max="17" width="14.42578125" style="56" bestFit="1" customWidth="1"/>
    <col min="18" max="18" width="2.85546875" style="57" bestFit="1" customWidth="1"/>
    <col min="19" max="19" width="11.42578125" style="57"/>
    <col min="20" max="20" width="11.42578125" style="55"/>
    <col min="21" max="28" width="11.42578125" style="59"/>
    <col min="29" max="16384" width="11.42578125" style="1"/>
  </cols>
  <sheetData>
    <row r="1" spans="1:18" s="1" customFormat="1">
      <c r="A1" s="20" t="str">
        <f>'Ident E31'!B2</f>
        <v>Baccalauréat Professionnel Technicien en Chaudronnerie Industrielle</v>
      </c>
      <c r="B1" s="2"/>
      <c r="D1" s="3" t="str">
        <f>'Ident E31'!B3</f>
        <v xml:space="preserve"> E31 Suivi d’une production en entreprise.</v>
      </c>
      <c r="E1" s="44"/>
      <c r="F1" s="46" t="str">
        <f>'Ident E31'!B4</f>
        <v>E3 - Epreuve pratique prenant en compte la formation en milieu professionnel</v>
      </c>
      <c r="G1" s="6"/>
      <c r="H1" s="6"/>
      <c r="I1" s="9"/>
      <c r="J1" s="47"/>
      <c r="K1" s="14"/>
      <c r="L1" s="42"/>
      <c r="M1" s="58"/>
      <c r="N1" s="54"/>
      <c r="O1" s="55"/>
      <c r="P1" s="56"/>
      <c r="Q1" s="56"/>
      <c r="R1" s="57"/>
    </row>
    <row r="2" spans="1:18" s="1" customFormat="1">
      <c r="C2" s="41">
        <f>'Ident E31'!B8</f>
        <v>0</v>
      </c>
      <c r="D2" s="383">
        <f>'Ident E31'!B9</f>
        <v>0</v>
      </c>
      <c r="E2" s="383"/>
      <c r="F2" s="383"/>
      <c r="G2" s="383"/>
      <c r="H2" s="383"/>
      <c r="I2" s="9"/>
      <c r="J2" s="47"/>
      <c r="K2" s="14"/>
      <c r="L2" s="41" t="s">
        <v>13</v>
      </c>
      <c r="M2" s="58"/>
      <c r="N2" s="54"/>
      <c r="O2" s="55"/>
      <c r="P2" s="56"/>
      <c r="Q2" s="56"/>
      <c r="R2" s="57"/>
    </row>
    <row r="3" spans="1:18" s="1" customFormat="1" ht="13.5" thickBot="1">
      <c r="A3" s="384" t="s">
        <v>9</v>
      </c>
      <c r="B3" s="384"/>
      <c r="C3" s="27" t="s">
        <v>29</v>
      </c>
      <c r="D3" s="22" t="s">
        <v>16</v>
      </c>
      <c r="E3" s="45">
        <v>0</v>
      </c>
      <c r="F3" s="45">
        <v>1</v>
      </c>
      <c r="G3" s="45">
        <v>2</v>
      </c>
      <c r="H3" s="45">
        <v>3</v>
      </c>
      <c r="I3" s="9"/>
      <c r="J3" s="47"/>
      <c r="K3" s="14"/>
      <c r="L3" s="62" t="s">
        <v>12</v>
      </c>
      <c r="M3" s="58"/>
      <c r="N3" s="54"/>
      <c r="O3" s="55"/>
      <c r="P3" s="56"/>
      <c r="Q3" s="56"/>
      <c r="R3" s="57"/>
    </row>
    <row r="4" spans="1:18" s="1" customFormat="1">
      <c r="A4" s="385" t="s">
        <v>130</v>
      </c>
      <c r="B4" s="386"/>
      <c r="C4" s="386"/>
      <c r="D4" s="386"/>
      <c r="E4" s="386"/>
      <c r="F4" s="386"/>
      <c r="G4" s="386"/>
      <c r="H4" s="387"/>
      <c r="I4" s="11"/>
      <c r="J4" s="48"/>
      <c r="K4" s="14"/>
      <c r="L4" s="43">
        <v>0.2</v>
      </c>
      <c r="M4" s="58"/>
      <c r="N4" s="178">
        <f>IF(O4=1,SUMPRODUCT(N5:N8,O5:O8)/SUMPRODUCT(L5:L8,O5:O8),0)</f>
        <v>0</v>
      </c>
      <c r="O4" s="55">
        <f>IF(SUM(O5:O8)=0,0,1)</f>
        <v>0</v>
      </c>
      <c r="P4" s="56"/>
      <c r="Q4" s="56">
        <f>SUM(Q5:Q8)</f>
        <v>0.99999999999999989</v>
      </c>
      <c r="R4" s="57"/>
    </row>
    <row r="5" spans="1:18" s="1" customFormat="1" ht="12.75" customHeight="1">
      <c r="A5" s="122" t="s">
        <v>129</v>
      </c>
      <c r="B5" s="78" t="s">
        <v>128</v>
      </c>
      <c r="C5" s="186" t="s">
        <v>127</v>
      </c>
      <c r="D5" s="202"/>
      <c r="E5" s="201"/>
      <c r="F5" s="201"/>
      <c r="G5" s="201"/>
      <c r="H5" s="200"/>
      <c r="I5" s="11" t="str">
        <f t="shared" ref="I5:I15" si="0">(IF(O5&gt;1,"◄",""))</f>
        <v/>
      </c>
      <c r="J5" s="51"/>
      <c r="K5" s="15"/>
      <c r="L5" s="42">
        <v>0.5</v>
      </c>
      <c r="M5" s="58"/>
      <c r="N5" s="54">
        <f>(IF(F5&lt;&gt;"",1/3,0)+IF(G5&lt;&gt;"",2/3,0)+IF(H5&lt;&gt;"",1,0))*L5*20</f>
        <v>0</v>
      </c>
      <c r="O5" s="55">
        <f>IF(D5="",IF(E5&lt;&gt;"",1,0)+IF(F5&lt;&gt;"",1,0)+IF(G5&lt;&gt;"",1,0)+IF(H5&lt;&gt;"",1,0),0)</f>
        <v>0</v>
      </c>
      <c r="P5" s="56">
        <f>IF(D5&lt;&gt;"",0,(IF(E5&lt;&gt;"",0.02,(N5/(L5*20)))))</f>
        <v>0</v>
      </c>
      <c r="Q5" s="56">
        <f>IF(D5&lt;&gt;"",0,L5)</f>
        <v>0.5</v>
      </c>
      <c r="R5" s="57">
        <f>IF(I5&lt;&gt;"",1,0)</f>
        <v>0</v>
      </c>
    </row>
    <row r="6" spans="1:18" s="1" customFormat="1">
      <c r="A6" s="122" t="s">
        <v>126</v>
      </c>
      <c r="B6" s="78" t="s">
        <v>125</v>
      </c>
      <c r="C6" s="81" t="s">
        <v>124</v>
      </c>
      <c r="D6" s="199"/>
      <c r="E6" s="198"/>
      <c r="F6" s="197"/>
      <c r="G6" s="197"/>
      <c r="H6" s="196"/>
      <c r="I6" s="11" t="str">
        <f t="shared" si="0"/>
        <v/>
      </c>
      <c r="J6" s="51"/>
      <c r="K6" s="15"/>
      <c r="L6" s="42">
        <v>0.1</v>
      </c>
      <c r="M6" s="58"/>
      <c r="N6" s="54">
        <f>(IF(F6&lt;&gt;"",1/3,0)+IF(G6&lt;&gt;"",2/3,0)+IF(H6&lt;&gt;"",1,0))*L6*20</f>
        <v>0</v>
      </c>
      <c r="O6" s="55">
        <f>IF(D6="",IF(E6&lt;&gt;"",1,0)+IF(F6&lt;&gt;"",1,0)+IF(G6&lt;&gt;"",1,0)+IF(H6&lt;&gt;"",1,0),0)</f>
        <v>0</v>
      </c>
      <c r="P6" s="56">
        <f>IF(D6&lt;&gt;"",0,(IF(E6&lt;&gt;"",0.02,(N6/(L6*20)))))</f>
        <v>0</v>
      </c>
      <c r="Q6" s="56">
        <f>IF(D6&lt;&gt;"",0,L6)</f>
        <v>0.1</v>
      </c>
      <c r="R6" s="57">
        <f>IF(I6&lt;&gt;"",1,0)</f>
        <v>0</v>
      </c>
    </row>
    <row r="7" spans="1:18" s="1" customFormat="1">
      <c r="A7" s="122" t="s">
        <v>64</v>
      </c>
      <c r="B7" s="78" t="s">
        <v>123</v>
      </c>
      <c r="C7" s="195" t="s">
        <v>122</v>
      </c>
      <c r="D7" s="175"/>
      <c r="E7" s="194"/>
      <c r="F7" s="194"/>
      <c r="G7" s="194"/>
      <c r="H7" s="193"/>
      <c r="I7" s="11" t="str">
        <f t="shared" si="0"/>
        <v/>
      </c>
      <c r="J7" s="51"/>
      <c r="K7" s="15"/>
      <c r="L7" s="42">
        <v>0.3</v>
      </c>
      <c r="M7" s="58"/>
      <c r="N7" s="54">
        <f>(IF(F7&lt;&gt;"",1/3,0)+IF(G7&lt;&gt;"",2/3,0)+IF(H7&lt;&gt;"",1,0))*L7*20</f>
        <v>0</v>
      </c>
      <c r="O7" s="55">
        <f>IF(D7="",IF(E7&lt;&gt;"",1,0)+IF(F7&lt;&gt;"",1,0)+IF(G7&lt;&gt;"",1,0)+IF(H7&lt;&gt;"",1,0),0)</f>
        <v>0</v>
      </c>
      <c r="P7" s="56">
        <f>IF(D7&lt;&gt;"",0,(IF(E7&lt;&gt;"",0.02,(N7/(L7*20)))))</f>
        <v>0</v>
      </c>
      <c r="Q7" s="56">
        <f>IF(D7&lt;&gt;"",0,L7)</f>
        <v>0.3</v>
      </c>
      <c r="R7" s="57">
        <f>IF(I7&lt;&gt;"",1,0)</f>
        <v>0</v>
      </c>
    </row>
    <row r="8" spans="1:18" s="1" customFormat="1" ht="15.75" customHeight="1" thickBot="1">
      <c r="A8" s="87" t="s">
        <v>67</v>
      </c>
      <c r="B8" s="108" t="s">
        <v>121</v>
      </c>
      <c r="C8" s="192" t="s">
        <v>120</v>
      </c>
      <c r="D8" s="191"/>
      <c r="E8" s="190"/>
      <c r="F8" s="189"/>
      <c r="G8" s="189"/>
      <c r="H8" s="188"/>
      <c r="I8" s="11" t="str">
        <f t="shared" si="0"/>
        <v/>
      </c>
      <c r="J8" s="51"/>
      <c r="K8" s="15"/>
      <c r="L8" s="42">
        <v>0.1</v>
      </c>
      <c r="M8" s="60">
        <f>SUM(L5:L8)</f>
        <v>0.99999999999999989</v>
      </c>
      <c r="N8" s="54">
        <f>(IF(F8&lt;&gt;"",1/3,0)+IF(G8&lt;&gt;"",2/3,0)+IF(H8&lt;&gt;"",1,0))*L8*20</f>
        <v>0</v>
      </c>
      <c r="O8" s="55">
        <f>IF(D8="",IF(E8&lt;&gt;"",1,0)+IF(F8&lt;&gt;"",1,0)+IF(G8&lt;&gt;"",1,0)+IF(H8&lt;&gt;"",1,0),0)</f>
        <v>0</v>
      </c>
      <c r="P8" s="56">
        <f>IF(D8&lt;&gt;"",0,(IF(E8&lt;&gt;"",0.02,(N8/(L8*20)))))</f>
        <v>0</v>
      </c>
      <c r="Q8" s="56">
        <f>IF(D8&lt;&gt;"",0,L8)</f>
        <v>0.1</v>
      </c>
      <c r="R8" s="57">
        <f>IF(I8&lt;&gt;"",1,0)</f>
        <v>0</v>
      </c>
    </row>
    <row r="9" spans="1:18" s="1" customFormat="1" ht="13.5" customHeight="1">
      <c r="A9" s="399" t="s">
        <v>119</v>
      </c>
      <c r="B9" s="400"/>
      <c r="C9" s="400"/>
      <c r="D9" s="400"/>
      <c r="E9" s="400"/>
      <c r="F9" s="400"/>
      <c r="G9" s="400"/>
      <c r="H9" s="401"/>
      <c r="I9" s="11" t="str">
        <f t="shared" si="0"/>
        <v/>
      </c>
      <c r="J9" s="52"/>
      <c r="K9" s="16"/>
      <c r="L9" s="43">
        <v>0.5</v>
      </c>
      <c r="M9" s="58"/>
      <c r="N9" s="178">
        <f>IF(O9=1,SUMPRODUCT(N10:N11,O10:O11)/SUMPRODUCT(L10:L11,O10:O11),0)</f>
        <v>0</v>
      </c>
      <c r="O9" s="55">
        <f>IF(SUM(O10:O11)=0,0,1)</f>
        <v>0</v>
      </c>
      <c r="P9" s="56"/>
      <c r="Q9" s="56">
        <f>SUM(Q10:Q11)</f>
        <v>1</v>
      </c>
      <c r="R9" s="57"/>
    </row>
    <row r="10" spans="1:18" s="1" customFormat="1" ht="32.25" customHeight="1">
      <c r="A10" s="177" t="s">
        <v>118</v>
      </c>
      <c r="B10" s="187" t="s">
        <v>117</v>
      </c>
      <c r="C10" s="186" t="s">
        <v>116</v>
      </c>
      <c r="D10" s="185"/>
      <c r="E10" s="174"/>
      <c r="F10" s="174"/>
      <c r="G10" s="184"/>
      <c r="H10" s="173"/>
      <c r="I10" s="11" t="str">
        <f t="shared" si="0"/>
        <v/>
      </c>
      <c r="J10" s="51"/>
      <c r="K10" s="15"/>
      <c r="L10" s="42">
        <v>0.5</v>
      </c>
      <c r="M10" s="58"/>
      <c r="N10" s="54">
        <f>(IF(F10&lt;&gt;"",1/3,0)+IF(G10&lt;&gt;"",2/3,0)+IF(H10&lt;&gt;"",1,0))*L10*20</f>
        <v>0</v>
      </c>
      <c r="O10" s="55">
        <f>IF(D10="",IF(E10&lt;&gt;"",1,0)+IF(F10&lt;&gt;"",1,0)+IF(G10&lt;&gt;"",1,0)+IF(H10&lt;&gt;"",1,0),0)</f>
        <v>0</v>
      </c>
      <c r="P10" s="56">
        <f>IF(D10&lt;&gt;"",0,(IF(E10&lt;&gt;"",0.02,(N10/(L10*20)))))</f>
        <v>0</v>
      </c>
      <c r="Q10" s="56">
        <f>IF(D10&lt;&gt;"",0,L10)</f>
        <v>0.5</v>
      </c>
      <c r="R10" s="57">
        <f>IF(I10&lt;&gt;"",1,0)</f>
        <v>0</v>
      </c>
    </row>
    <row r="11" spans="1:18" s="1" customFormat="1" ht="17.25" customHeight="1" thickBot="1">
      <c r="A11" s="177" t="s">
        <v>115</v>
      </c>
      <c r="B11" s="183" t="s">
        <v>114</v>
      </c>
      <c r="C11" s="182" t="s">
        <v>113</v>
      </c>
      <c r="D11" s="181"/>
      <c r="E11" s="180"/>
      <c r="F11" s="180"/>
      <c r="G11" s="180"/>
      <c r="H11" s="179"/>
      <c r="I11" s="11" t="str">
        <f t="shared" si="0"/>
        <v/>
      </c>
      <c r="J11" s="51"/>
      <c r="K11" s="15"/>
      <c r="L11" s="42">
        <v>0.5</v>
      </c>
      <c r="M11" s="60">
        <f>SUM(L10:L11)</f>
        <v>1</v>
      </c>
      <c r="N11" s="54">
        <f>(IF(F11&lt;&gt;"",1/3,0)+IF(G11&lt;&gt;"",2/3,0)+IF(H11&lt;&gt;"",1,0))*L11*20</f>
        <v>0</v>
      </c>
      <c r="O11" s="55">
        <f>IF(D11="",IF(E11&lt;&gt;"",1,0)+IF(F11&lt;&gt;"",1,0)+IF(G11&lt;&gt;"",1,0)+IF(H11&lt;&gt;"",1,0),0)</f>
        <v>0</v>
      </c>
      <c r="P11" s="56">
        <f>IF(D11&lt;&gt;"",0,(IF(E11&lt;&gt;"",0.02,(N11/(L11*20)))))</f>
        <v>0</v>
      </c>
      <c r="Q11" s="56">
        <f>IF(D11&lt;&gt;"",0,L11)</f>
        <v>0.5</v>
      </c>
      <c r="R11" s="57">
        <f>IF(I11&lt;&gt;"",1,0)</f>
        <v>0</v>
      </c>
    </row>
    <row r="12" spans="1:18" s="1" customFormat="1" ht="13.5" customHeight="1">
      <c r="A12" s="389"/>
      <c r="B12" s="390"/>
      <c r="C12" s="390"/>
      <c r="D12" s="390"/>
      <c r="E12" s="390"/>
      <c r="F12" s="390"/>
      <c r="G12" s="390"/>
      <c r="H12" s="391"/>
      <c r="I12" s="11" t="str">
        <f t="shared" si="0"/>
        <v/>
      </c>
      <c r="J12" s="52"/>
      <c r="K12" s="16"/>
      <c r="L12" s="43">
        <v>0.3</v>
      </c>
      <c r="M12" s="58"/>
      <c r="N12" s="178">
        <f>IF(O12=1,SUMPRODUCT(N13:N15,O13:O15)/SUMPRODUCT(L13:L15,O13:O15),0)</f>
        <v>0</v>
      </c>
      <c r="O12" s="55">
        <f>IF(SUM(O13:O15)=0,0,1)</f>
        <v>0</v>
      </c>
      <c r="P12" s="56"/>
      <c r="Q12" s="56">
        <f>SUM(Q13:Q15)</f>
        <v>0.99999999999999989</v>
      </c>
      <c r="R12" s="57"/>
    </row>
    <row r="13" spans="1:18" s="1" customFormat="1">
      <c r="A13" s="177"/>
      <c r="B13" s="78" t="s">
        <v>112</v>
      </c>
      <c r="C13" s="176" t="s">
        <v>111</v>
      </c>
      <c r="D13" s="175"/>
      <c r="E13" s="174"/>
      <c r="F13" s="174"/>
      <c r="G13" s="174"/>
      <c r="H13" s="173"/>
      <c r="I13" s="11" t="str">
        <f t="shared" si="0"/>
        <v/>
      </c>
      <c r="J13" s="51"/>
      <c r="K13" s="15"/>
      <c r="L13" s="42">
        <v>0.35</v>
      </c>
      <c r="M13" s="58"/>
      <c r="N13" s="54">
        <f>(IF(F13&lt;&gt;"",1/3,0)+IF(G13&lt;&gt;"",2/3,0)+IF(H13&lt;&gt;"",1,0))*L13*20</f>
        <v>0</v>
      </c>
      <c r="O13" s="55">
        <f>IF(D13="",IF(E13&lt;&gt;"",1,0)+IF(F13&lt;&gt;"",1,0)+IF(G13&lt;&gt;"",1,0)+IF(H13&lt;&gt;"",1,0),0)</f>
        <v>0</v>
      </c>
      <c r="P13" s="56">
        <f>IF(D13&lt;&gt;"",0,(IF(E13&lt;&gt;"",0.02,(N13/(L13*20)))))</f>
        <v>0</v>
      </c>
      <c r="Q13" s="56">
        <f>IF(D13&lt;&gt;"",0,L13)</f>
        <v>0.35</v>
      </c>
      <c r="R13" s="57">
        <f>IF(I13&lt;&gt;"",1,0)</f>
        <v>0</v>
      </c>
    </row>
    <row r="14" spans="1:18" s="1" customFormat="1" ht="21" customHeight="1">
      <c r="A14" s="172"/>
      <c r="B14" s="171" t="s">
        <v>110</v>
      </c>
      <c r="C14" s="170" t="s">
        <v>109</v>
      </c>
      <c r="D14" s="169"/>
      <c r="E14" s="73"/>
      <c r="F14" s="73"/>
      <c r="G14" s="73"/>
      <c r="H14" s="168"/>
      <c r="I14" s="11" t="str">
        <f t="shared" si="0"/>
        <v/>
      </c>
      <c r="J14" s="51"/>
      <c r="K14" s="15"/>
      <c r="L14" s="42">
        <v>0.3</v>
      </c>
      <c r="M14" s="58"/>
      <c r="N14" s="54">
        <f>(IF(F14&lt;&gt;"",1/3,0)+IF(G14&lt;&gt;"",2/3,0)+IF(H14&lt;&gt;"",1,0))*L14*20</f>
        <v>0</v>
      </c>
      <c r="O14" s="55">
        <f>IF(D14="",IF(E14&lt;&gt;"",1,0)+IF(F14&lt;&gt;"",1,0)+IF(G14&lt;&gt;"",1,0)+IF(H14&lt;&gt;"",1,0),0)</f>
        <v>0</v>
      </c>
      <c r="P14" s="56">
        <f>IF(D14&lt;&gt;"",0,(IF(E14&lt;&gt;"",0.02,(N14/(L14*20)))))</f>
        <v>0</v>
      </c>
      <c r="Q14" s="56">
        <f>IF(D14&lt;&gt;"",0,L14)</f>
        <v>0.3</v>
      </c>
      <c r="R14" s="57">
        <f>IF(I14&lt;&gt;"",1,0)</f>
        <v>0</v>
      </c>
    </row>
    <row r="15" spans="1:18" s="1" customFormat="1" ht="13.5" thickBot="1">
      <c r="A15" s="167"/>
      <c r="B15" s="108" t="s">
        <v>108</v>
      </c>
      <c r="C15" s="166" t="s">
        <v>107</v>
      </c>
      <c r="D15" s="165"/>
      <c r="E15" s="164"/>
      <c r="F15" s="164"/>
      <c r="G15" s="164"/>
      <c r="H15" s="163"/>
      <c r="I15" s="11" t="str">
        <f t="shared" si="0"/>
        <v/>
      </c>
      <c r="J15" s="51"/>
      <c r="K15" s="15"/>
      <c r="L15" s="42">
        <v>0.35</v>
      </c>
      <c r="M15" s="60">
        <f>SUM(L13:L15)</f>
        <v>0.99999999999999989</v>
      </c>
      <c r="N15" s="54">
        <f>(IF(F15&lt;&gt;"",1/3,0)+IF(G15&lt;&gt;"",2/3,0)+IF(H15&lt;&gt;"",1,0))*L15*20</f>
        <v>0</v>
      </c>
      <c r="O15" s="55">
        <f>IF(D15="",IF(E15&lt;&gt;"",1,0)+IF(F15&lt;&gt;"",1,0)+IF(G15&lt;&gt;"",1,0)+IF(H15&lt;&gt;"",1,0),0)</f>
        <v>0</v>
      </c>
      <c r="P15" s="56">
        <f>IF(D15&lt;&gt;"",0,(IF(E15&lt;&gt;"",0.02,(N15/(L15*20)))))</f>
        <v>0</v>
      </c>
      <c r="Q15" s="56">
        <f>IF(D15&lt;&gt;"",0,L15)</f>
        <v>0.35</v>
      </c>
      <c r="R15" s="57">
        <f>IF(I15&lt;&gt;"",1,0)</f>
        <v>0</v>
      </c>
    </row>
    <row r="16" spans="1:18" s="1" customFormat="1">
      <c r="A16" s="20"/>
      <c r="B16" s="2"/>
      <c r="C16" s="124" t="s">
        <v>17</v>
      </c>
      <c r="D16" s="6"/>
      <c r="E16" s="382">
        <f>Q4*L4+Q9*L9+Q12*L12</f>
        <v>0.99999999999999989</v>
      </c>
      <c r="F16" s="395"/>
      <c r="G16" s="395"/>
      <c r="H16" s="395"/>
      <c r="I16" s="9"/>
      <c r="J16" s="47"/>
      <c r="K16" s="14"/>
      <c r="L16" s="126">
        <f>L4+L9+L12</f>
        <v>1</v>
      </c>
      <c r="M16" s="58"/>
      <c r="N16" s="54"/>
      <c r="O16" s="55">
        <f>O4+O9+O12</f>
        <v>0</v>
      </c>
      <c r="P16" s="56"/>
      <c r="Q16" s="162"/>
      <c r="R16" s="57">
        <f>SUM(R4:R15)</f>
        <v>0</v>
      </c>
    </row>
    <row r="17" spans="1:10" s="1" customFormat="1" ht="13.5" thickBot="1">
      <c r="A17" s="20"/>
      <c r="B17" s="2"/>
      <c r="C17" s="3" t="s">
        <v>31</v>
      </c>
      <c r="D17" s="6"/>
      <c r="E17" s="363">
        <f>IF(E16&lt;50%, "!",IF(R16&lt;&gt;0,"",(IF(O16&lt;&gt;0,(N4*L4+N9*L9+N12*L12)/(L4*O4+L9*O9+L12*O12),0))))</f>
        <v>0</v>
      </c>
      <c r="F17" s="363"/>
      <c r="G17" s="364" t="s">
        <v>10</v>
      </c>
      <c r="H17" s="364"/>
      <c r="I17" s="10"/>
      <c r="J17" s="53" t="s">
        <v>30</v>
      </c>
    </row>
    <row r="18" spans="1:10" s="1" customFormat="1" ht="13.5" thickBot="1">
      <c r="A18" s="20"/>
      <c r="B18" s="2"/>
      <c r="C18" s="3" t="s">
        <v>18</v>
      </c>
      <c r="D18" s="6"/>
      <c r="E18" s="371"/>
      <c r="F18" s="372"/>
      <c r="G18" s="373" t="s">
        <v>8</v>
      </c>
      <c r="H18" s="374"/>
      <c r="I18" s="9"/>
      <c r="J18" s="61" t="s">
        <v>33</v>
      </c>
    </row>
    <row r="19" spans="1:10" s="1" customFormat="1" ht="18.75" customHeight="1" thickBot="1">
      <c r="A19" s="20"/>
      <c r="B19" s="2"/>
      <c r="C19" s="3" t="s">
        <v>19</v>
      </c>
      <c r="D19" s="6"/>
      <c r="E19" s="380">
        <f>IF(R16&lt;&gt;0,"",E18*'Ident E31'!B5)</f>
        <v>0</v>
      </c>
      <c r="F19" s="381"/>
      <c r="G19" s="378">
        <f>(20*'Ident E31'!B5)</f>
        <v>40</v>
      </c>
      <c r="H19" s="379"/>
      <c r="I19" s="11"/>
      <c r="J19" s="48"/>
    </row>
    <row r="20" spans="1:10" s="1" customFormat="1">
      <c r="A20" s="377" t="s">
        <v>26</v>
      </c>
      <c r="B20" s="377"/>
      <c r="C20" s="377"/>
      <c r="D20" s="377"/>
      <c r="E20" s="377"/>
      <c r="F20" s="377"/>
      <c r="G20" s="377"/>
      <c r="H20" s="377"/>
      <c r="I20" s="9"/>
      <c r="J20" s="47"/>
    </row>
    <row r="21" spans="1:10" s="1" customFormat="1" ht="13.5" thickBot="1">
      <c r="A21" s="365" t="s">
        <v>32</v>
      </c>
      <c r="B21" s="365"/>
      <c r="C21" s="365"/>
      <c r="D21" s="365"/>
      <c r="E21" s="365"/>
      <c r="F21" s="365"/>
      <c r="G21" s="365"/>
      <c r="H21" s="365"/>
      <c r="I21" s="17" t="s">
        <v>20</v>
      </c>
      <c r="J21" s="49"/>
    </row>
    <row r="22" spans="1:10" s="1" customFormat="1" ht="15" customHeight="1">
      <c r="A22" s="366" t="s">
        <v>11</v>
      </c>
      <c r="B22" s="367"/>
      <c r="C22" s="375" t="str">
        <f>(IF(R16&gt;0,"Attention erreur de saisie ! Voir ci-dessus",""))</f>
        <v/>
      </c>
      <c r="D22" s="375"/>
      <c r="E22" s="375"/>
      <c r="F22" s="375"/>
      <c r="G22" s="375"/>
      <c r="H22" s="376"/>
      <c r="I22" s="12"/>
      <c r="J22" s="50"/>
    </row>
    <row r="23" spans="1:10" s="1" customFormat="1" ht="84.75" customHeight="1" thickBot="1">
      <c r="A23" s="368"/>
      <c r="B23" s="369"/>
      <c r="C23" s="369"/>
      <c r="D23" s="369"/>
      <c r="E23" s="369"/>
      <c r="F23" s="369"/>
      <c r="G23" s="369"/>
      <c r="H23" s="370"/>
      <c r="I23" s="13"/>
      <c r="J23" s="13"/>
    </row>
    <row r="24" spans="1:10" s="1" customFormat="1" ht="7.5" customHeight="1" thickBot="1">
      <c r="A24" s="21"/>
      <c r="B24" s="7"/>
      <c r="C24" s="7"/>
      <c r="D24" s="19"/>
      <c r="E24" s="19"/>
      <c r="F24" s="19"/>
      <c r="G24" s="19"/>
      <c r="H24" s="19"/>
      <c r="I24" s="13"/>
      <c r="J24" s="13"/>
    </row>
    <row r="25" spans="1:10" s="1" customFormat="1" ht="12.75" customHeight="1">
      <c r="A25" s="358" t="s">
        <v>24</v>
      </c>
      <c r="B25" s="359"/>
      <c r="C25" s="123" t="s">
        <v>14</v>
      </c>
      <c r="D25" s="24"/>
      <c r="E25" s="360" t="s">
        <v>15</v>
      </c>
      <c r="F25" s="361"/>
      <c r="G25" s="361"/>
      <c r="H25" s="362"/>
      <c r="J25" s="28"/>
    </row>
    <row r="26" spans="1:10" s="1" customFormat="1" ht="30.95" customHeight="1" thickBot="1">
      <c r="A26" s="349"/>
      <c r="B26" s="350"/>
      <c r="C26" s="4"/>
      <c r="D26" s="25"/>
      <c r="E26" s="351"/>
      <c r="F26" s="352"/>
      <c r="G26" s="352"/>
      <c r="H26" s="353"/>
      <c r="I26" s="9"/>
      <c r="J26" s="47"/>
    </row>
    <row r="27" spans="1:10" s="1" customFormat="1" ht="30.95" customHeight="1">
      <c r="A27" s="349"/>
      <c r="B27" s="350"/>
      <c r="C27" s="4"/>
      <c r="D27" s="25"/>
      <c r="E27" s="6"/>
      <c r="F27" s="6"/>
      <c r="G27" s="6"/>
      <c r="H27" s="6"/>
      <c r="I27" s="9"/>
      <c r="J27" s="47"/>
    </row>
    <row r="28" spans="1:10" s="1" customFormat="1" ht="30.95" customHeight="1">
      <c r="A28" s="356"/>
      <c r="B28" s="357"/>
      <c r="C28" s="4"/>
      <c r="D28" s="25"/>
      <c r="E28" s="6"/>
      <c r="F28" s="6"/>
      <c r="G28" s="6"/>
      <c r="H28" s="6"/>
      <c r="I28" s="9"/>
      <c r="J28" s="47"/>
    </row>
    <row r="29" spans="1:10" s="1" customFormat="1" ht="30.95" customHeight="1">
      <c r="A29" s="349"/>
      <c r="B29" s="350"/>
      <c r="C29" s="4"/>
      <c r="D29" s="25"/>
      <c r="E29" s="6"/>
      <c r="F29" s="6"/>
      <c r="G29" s="6"/>
      <c r="H29" s="6"/>
      <c r="I29" s="9"/>
      <c r="J29" s="47"/>
    </row>
    <row r="30" spans="1:10" s="1" customFormat="1" ht="30.95" customHeight="1" thickBot="1">
      <c r="A30" s="347"/>
      <c r="B30" s="348"/>
      <c r="C30" s="5"/>
      <c r="D30" s="25"/>
      <c r="E30" s="354">
        <f ca="1">TODAY()</f>
        <v>43277</v>
      </c>
      <c r="F30" s="355"/>
      <c r="G30" s="355"/>
      <c r="H30" s="355"/>
      <c r="I30" s="9"/>
      <c r="J30" s="47"/>
    </row>
    <row r="32" spans="1:10" s="1" customFormat="1" ht="14.25">
      <c r="A32" s="20"/>
      <c r="B32" s="26"/>
      <c r="D32" s="23"/>
      <c r="E32" s="6"/>
      <c r="F32" s="6"/>
      <c r="G32" s="6"/>
      <c r="H32" s="6"/>
      <c r="I32" s="9"/>
      <c r="J32" s="47"/>
    </row>
  </sheetData>
  <sheetProtection sheet="1" objects="1" scenarios="1" selectLockedCells="1" pivotTables="0"/>
  <mergeCells count="26">
    <mergeCell ref="A25:B25"/>
    <mergeCell ref="E25:H25"/>
    <mergeCell ref="A30:B30"/>
    <mergeCell ref="A26:B26"/>
    <mergeCell ref="E26:H26"/>
    <mergeCell ref="A27:B27"/>
    <mergeCell ref="A29:B29"/>
    <mergeCell ref="E30:H30"/>
    <mergeCell ref="A28:B28"/>
    <mergeCell ref="E17:F17"/>
    <mergeCell ref="G17:H17"/>
    <mergeCell ref="A21:H21"/>
    <mergeCell ref="A22:B22"/>
    <mergeCell ref="A23:H23"/>
    <mergeCell ref="E18:F18"/>
    <mergeCell ref="G18:H18"/>
    <mergeCell ref="C22:H22"/>
    <mergeCell ref="A20:H20"/>
    <mergeCell ref="G19:H19"/>
    <mergeCell ref="E19:F19"/>
    <mergeCell ref="E16:H16"/>
    <mergeCell ref="A12:H12"/>
    <mergeCell ref="D2:H2"/>
    <mergeCell ref="A3:B3"/>
    <mergeCell ref="A4:H4"/>
    <mergeCell ref="A9:H9"/>
  </mergeCells>
  <printOptions horizontalCentered="1" verticalCentered="1"/>
  <pageMargins left="0.27559055118110237" right="0.19685039370078741" top="0.13" bottom="0.13" header="0.16" footer="0.15748031496062992"/>
  <pageSetup paperSize="9" scale="58" orientation="landscape" horizontalDpi="4294967293" r:id="rId1"/>
  <headerFooter alignWithMargins="0">
    <oddFooter>&amp;RPage 2</oddFooter>
  </headerFooter>
  <drawing r:id="rId2"/>
</worksheet>
</file>

<file path=xl/worksheets/sheet7.xml><?xml version="1.0" encoding="utf-8"?>
<worksheet xmlns="http://schemas.openxmlformats.org/spreadsheetml/2006/main" xmlns:r="http://schemas.openxmlformats.org/officeDocument/2006/relationships">
  <sheetPr>
    <tabColor theme="9" tint="-0.249977111117893"/>
    <pageSetUpPr fitToPage="1"/>
  </sheetPr>
  <dimension ref="A1:I41"/>
  <sheetViews>
    <sheetView workbookViewId="0">
      <selection activeCell="E13" sqref="E13"/>
    </sheetView>
  </sheetViews>
  <sheetFormatPr baseColWidth="10" defaultRowHeight="12.75"/>
  <cols>
    <col min="1" max="1" width="18.85546875" style="29" bestFit="1" customWidth="1"/>
    <col min="2" max="2" width="110.28515625" style="29" customWidth="1"/>
    <col min="3" max="3" width="4.42578125" style="29" customWidth="1"/>
    <col min="4" max="16384" width="11.42578125" style="29"/>
  </cols>
  <sheetData>
    <row r="1" spans="1:3" s="322" customFormat="1" ht="13.5" thickTop="1">
      <c r="A1" s="393" t="s">
        <v>7</v>
      </c>
      <c r="B1" s="394"/>
    </row>
    <row r="2" spans="1:3" s="322" customFormat="1" ht="12.75" customHeight="1">
      <c r="A2" s="315" t="s">
        <v>2</v>
      </c>
      <c r="B2" s="316" t="s">
        <v>34</v>
      </c>
    </row>
    <row r="3" spans="1:3" s="322" customFormat="1" ht="12.75" customHeight="1">
      <c r="A3" s="317" t="s">
        <v>35</v>
      </c>
      <c r="B3" s="316" t="s">
        <v>132</v>
      </c>
    </row>
    <row r="4" spans="1:3" s="322" customFormat="1">
      <c r="A4" s="318" t="s">
        <v>1</v>
      </c>
      <c r="B4" s="323" t="s">
        <v>105</v>
      </c>
      <c r="C4" s="324"/>
    </row>
    <row r="5" spans="1:3" s="322" customFormat="1">
      <c r="A5" s="318" t="s">
        <v>25</v>
      </c>
      <c r="B5" s="40">
        <v>3</v>
      </c>
    </row>
    <row r="6" spans="1:3" s="322" customFormat="1">
      <c r="A6" s="318" t="s">
        <v>0</v>
      </c>
      <c r="B6" s="319">
        <f>'Identification E21'!B6</f>
        <v>0</v>
      </c>
    </row>
    <row r="7" spans="1:3" s="322" customFormat="1">
      <c r="A7" s="318" t="s">
        <v>6</v>
      </c>
      <c r="B7" s="319">
        <f>'Identification E21'!B7</f>
        <v>0</v>
      </c>
    </row>
    <row r="8" spans="1:3" s="322" customFormat="1">
      <c r="A8" s="318" t="s">
        <v>3</v>
      </c>
      <c r="B8" s="320">
        <f>'Identification E21'!B8</f>
        <v>0</v>
      </c>
    </row>
    <row r="9" spans="1:3" s="322" customFormat="1">
      <c r="A9" s="318" t="s">
        <v>4</v>
      </c>
      <c r="B9" s="320">
        <f>'Identification E21'!B9</f>
        <v>0</v>
      </c>
    </row>
    <row r="10" spans="1:3">
      <c r="A10" s="34" t="s">
        <v>5</v>
      </c>
      <c r="B10" s="37"/>
    </row>
    <row r="11" spans="1:3" ht="13.5" thickBot="1">
      <c r="A11" s="38" t="s">
        <v>21</v>
      </c>
      <c r="B11" s="39"/>
    </row>
    <row r="12" spans="1:3">
      <c r="A12" s="334" t="s">
        <v>28</v>
      </c>
      <c r="B12" s="336"/>
    </row>
    <row r="13" spans="1:3" ht="87.75" customHeight="1" thickBot="1">
      <c r="A13" s="339" t="s">
        <v>131</v>
      </c>
      <c r="B13" s="340"/>
    </row>
    <row r="14" spans="1:3">
      <c r="A14" s="334" t="s">
        <v>27</v>
      </c>
      <c r="B14" s="336"/>
      <c r="C14" s="30"/>
    </row>
    <row r="15" spans="1:3">
      <c r="A15" s="341"/>
      <c r="B15" s="342"/>
      <c r="C15" s="30"/>
    </row>
    <row r="16" spans="1:3">
      <c r="A16" s="341"/>
      <c r="B16" s="342"/>
      <c r="C16" s="30"/>
    </row>
    <row r="17" spans="1:9">
      <c r="A17" s="341"/>
      <c r="B17" s="342"/>
      <c r="C17" s="30"/>
    </row>
    <row r="18" spans="1:9">
      <c r="A18" s="341"/>
      <c r="B18" s="342"/>
      <c r="C18" s="30"/>
    </row>
    <row r="19" spans="1:9">
      <c r="A19" s="341"/>
      <c r="B19" s="342"/>
      <c r="C19" s="30"/>
    </row>
    <row r="20" spans="1:9">
      <c r="A20" s="341"/>
      <c r="B20" s="342"/>
      <c r="C20" s="30"/>
    </row>
    <row r="21" spans="1:9">
      <c r="A21" s="341"/>
      <c r="B21" s="342"/>
      <c r="C21" s="30"/>
    </row>
    <row r="22" spans="1:9" ht="13.5" thickBot="1">
      <c r="A22" s="343"/>
      <c r="B22" s="344"/>
      <c r="C22" s="30"/>
    </row>
    <row r="23" spans="1:9" s="31" customFormat="1">
      <c r="A23" s="334" t="s">
        <v>23</v>
      </c>
      <c r="B23" s="336"/>
      <c r="C23" s="30"/>
      <c r="D23" s="30"/>
      <c r="E23" s="30"/>
      <c r="F23" s="30"/>
      <c r="G23" s="30"/>
      <c r="H23" s="30"/>
      <c r="I23" s="30"/>
    </row>
    <row r="24" spans="1:9" s="31" customFormat="1">
      <c r="A24" s="330"/>
      <c r="B24" s="331"/>
      <c r="C24" s="30"/>
      <c r="D24" s="30"/>
      <c r="E24" s="30"/>
      <c r="F24" s="30"/>
      <c r="G24" s="30"/>
      <c r="H24" s="30"/>
      <c r="I24" s="30"/>
    </row>
    <row r="25" spans="1:9" s="31" customFormat="1">
      <c r="A25" s="330"/>
      <c r="B25" s="331"/>
      <c r="C25" s="30"/>
      <c r="D25" s="30"/>
      <c r="E25" s="30"/>
      <c r="F25" s="30"/>
      <c r="G25" s="30"/>
      <c r="H25" s="30"/>
      <c r="I25" s="30"/>
    </row>
    <row r="26" spans="1:9" s="31" customFormat="1">
      <c r="A26" s="330"/>
      <c r="B26" s="331"/>
      <c r="C26" s="30"/>
      <c r="D26" s="30"/>
      <c r="E26" s="30"/>
      <c r="F26" s="30"/>
      <c r="G26" s="30"/>
      <c r="H26" s="30"/>
      <c r="I26" s="30"/>
    </row>
    <row r="27" spans="1:9" s="31" customFormat="1">
      <c r="A27" s="330"/>
      <c r="B27" s="331"/>
      <c r="C27" s="30"/>
      <c r="D27" s="30"/>
      <c r="E27" s="30"/>
      <c r="F27" s="30"/>
      <c r="G27" s="30"/>
      <c r="H27" s="30"/>
      <c r="I27" s="30"/>
    </row>
    <row r="28" spans="1:9" s="31" customFormat="1">
      <c r="A28" s="330"/>
      <c r="B28" s="331"/>
      <c r="D28" s="30"/>
      <c r="E28" s="30"/>
      <c r="F28" s="30"/>
      <c r="G28" s="30"/>
      <c r="H28" s="30"/>
      <c r="I28" s="30"/>
    </row>
    <row r="29" spans="1:9" s="31" customFormat="1">
      <c r="A29" s="330"/>
      <c r="B29" s="331"/>
      <c r="D29" s="30"/>
      <c r="E29" s="30"/>
      <c r="F29" s="30"/>
      <c r="G29" s="30"/>
      <c r="H29" s="30"/>
      <c r="I29" s="30"/>
    </row>
    <row r="30" spans="1:9" s="31" customFormat="1">
      <c r="A30" s="330"/>
      <c r="B30" s="331"/>
      <c r="D30" s="30"/>
      <c r="E30" s="30"/>
      <c r="F30" s="30"/>
      <c r="G30" s="30"/>
      <c r="H30" s="30"/>
      <c r="I30" s="30"/>
    </row>
    <row r="31" spans="1:9" s="31" customFormat="1" ht="13.5" thickBot="1">
      <c r="A31" s="345"/>
      <c r="B31" s="346"/>
      <c r="D31" s="30"/>
      <c r="E31" s="30"/>
      <c r="F31" s="30"/>
      <c r="G31" s="30"/>
      <c r="H31" s="30"/>
      <c r="I31" s="30"/>
    </row>
    <row r="32" spans="1:9" s="31" customFormat="1">
      <c r="A32" s="334" t="s">
        <v>22</v>
      </c>
      <c r="B32" s="335"/>
      <c r="D32" s="30"/>
      <c r="E32" s="30"/>
      <c r="F32" s="30"/>
      <c r="G32" s="30"/>
      <c r="H32" s="30"/>
      <c r="I32" s="30"/>
    </row>
    <row r="33" spans="1:9" s="31" customFormat="1">
      <c r="A33" s="330"/>
      <c r="B33" s="331"/>
      <c r="D33" s="30"/>
      <c r="E33" s="30"/>
      <c r="F33" s="30"/>
      <c r="G33" s="30"/>
      <c r="H33" s="30"/>
      <c r="I33" s="30"/>
    </row>
    <row r="34" spans="1:9" s="31" customFormat="1">
      <c r="A34" s="330"/>
      <c r="B34" s="331"/>
      <c r="D34" s="30"/>
      <c r="E34" s="30"/>
      <c r="F34" s="30"/>
      <c r="G34" s="30"/>
      <c r="H34" s="30"/>
      <c r="I34" s="30"/>
    </row>
    <row r="35" spans="1:9" s="31" customFormat="1">
      <c r="A35" s="330"/>
      <c r="B35" s="331"/>
      <c r="D35" s="30"/>
      <c r="E35" s="30"/>
      <c r="F35" s="30"/>
      <c r="G35" s="30"/>
      <c r="H35" s="30"/>
      <c r="I35" s="30"/>
    </row>
    <row r="36" spans="1:9" s="31" customFormat="1">
      <c r="A36" s="330"/>
      <c r="B36" s="331"/>
      <c r="D36" s="30"/>
      <c r="E36" s="30"/>
      <c r="F36" s="30"/>
      <c r="G36" s="30"/>
      <c r="H36" s="30"/>
      <c r="I36" s="30"/>
    </row>
    <row r="37" spans="1:9" s="31" customFormat="1">
      <c r="A37" s="330"/>
      <c r="B37" s="331"/>
      <c r="D37" s="30"/>
      <c r="E37" s="30"/>
      <c r="F37" s="30"/>
      <c r="G37" s="30"/>
      <c r="H37" s="30"/>
      <c r="I37" s="30"/>
    </row>
    <row r="38" spans="1:9" s="31" customFormat="1">
      <c r="A38" s="330"/>
      <c r="B38" s="331"/>
      <c r="D38" s="30"/>
      <c r="E38" s="30"/>
      <c r="F38" s="30"/>
      <c r="G38" s="30"/>
      <c r="H38" s="30"/>
      <c r="I38" s="30"/>
    </row>
    <row r="39" spans="1:9" s="31" customFormat="1">
      <c r="A39" s="330"/>
      <c r="B39" s="331"/>
      <c r="D39" s="30"/>
      <c r="E39" s="30"/>
      <c r="F39" s="30"/>
      <c r="G39" s="30"/>
      <c r="H39" s="30"/>
      <c r="I39" s="30"/>
    </row>
    <row r="40" spans="1:9" s="31" customFormat="1" ht="13.5" thickBot="1">
      <c r="A40" s="332"/>
      <c r="B40" s="333"/>
      <c r="D40" s="30"/>
      <c r="E40" s="30"/>
      <c r="F40" s="30"/>
      <c r="G40" s="30"/>
      <c r="H40" s="30"/>
      <c r="I40" s="30"/>
    </row>
    <row r="41" spans="1:9" ht="13.5" thickTop="1"/>
  </sheetData>
  <sheetProtection sheet="1" objects="1" scenarios="1" pivotTables="0"/>
  <mergeCells count="9">
    <mergeCell ref="A33:B40"/>
    <mergeCell ref="A32:B32"/>
    <mergeCell ref="A14:B14"/>
    <mergeCell ref="A1:B1"/>
    <mergeCell ref="A23:B23"/>
    <mergeCell ref="A12:B12"/>
    <mergeCell ref="A13:B13"/>
    <mergeCell ref="A15:B22"/>
    <mergeCell ref="A24:B31"/>
  </mergeCells>
  <printOptions horizontalCentered="1" verticalCentered="1"/>
  <pageMargins left="0.74" right="0.54" top="0.71" bottom="0.68" header="0.51181102362204722" footer="0.51181102362204722"/>
  <pageSetup paperSize="9" scale="85" orientation="landscape" horizontalDpi="4294967293" r:id="rId1"/>
  <headerFooter alignWithMargins="0">
    <oddFooter>Page &amp;P</oddFooter>
  </headerFooter>
</worksheet>
</file>

<file path=xl/worksheets/sheet8.xml><?xml version="1.0" encoding="utf-8"?>
<worksheet xmlns="http://schemas.openxmlformats.org/spreadsheetml/2006/main" xmlns:r="http://schemas.openxmlformats.org/officeDocument/2006/relationships">
  <sheetPr>
    <tabColor theme="9" tint="-0.249977111117893"/>
    <pageSetUpPr fitToPage="1"/>
  </sheetPr>
  <dimension ref="A1:AB43"/>
  <sheetViews>
    <sheetView zoomScale="110" zoomScaleNormal="110" workbookViewId="0">
      <selection activeCell="E29" sqref="E29:F29"/>
    </sheetView>
  </sheetViews>
  <sheetFormatPr baseColWidth="10" defaultRowHeight="12.75"/>
  <cols>
    <col min="1" max="1" width="6.85546875" style="20" bestFit="1" customWidth="1"/>
    <col min="2" max="2" width="55.5703125" style="2" customWidth="1"/>
    <col min="3" max="3" width="90.28515625" style="1" customWidth="1"/>
    <col min="4" max="4" width="5" style="23" bestFit="1" customWidth="1"/>
    <col min="5" max="8" width="3.7109375" style="6" customWidth="1"/>
    <col min="9" max="9" width="4" style="9" bestFit="1" customWidth="1"/>
    <col min="10" max="10" width="3.28515625" style="47" customWidth="1"/>
    <col min="11" max="11" width="21.7109375" style="14" customWidth="1"/>
    <col min="12" max="12" width="4.5703125" style="42" customWidth="1"/>
    <col min="13" max="13" width="5.7109375" style="58" bestFit="1" customWidth="1"/>
    <col min="14" max="14" width="10.7109375" style="54" bestFit="1" customWidth="1"/>
    <col min="15" max="15" width="6.5703125" style="55" bestFit="1" customWidth="1"/>
    <col min="16" max="16" width="9" style="56" bestFit="1" customWidth="1"/>
    <col min="17" max="17" width="14.42578125" style="56" bestFit="1" customWidth="1"/>
    <col min="18" max="18" width="2.85546875" style="57" bestFit="1" customWidth="1"/>
    <col min="19" max="19" width="11.42578125" style="57"/>
    <col min="20" max="20" width="11.42578125" style="55"/>
    <col min="21" max="28" width="11.42578125" style="59"/>
    <col min="29" max="16384" width="11.42578125" style="1"/>
  </cols>
  <sheetData>
    <row r="1" spans="1:18" s="1" customFormat="1">
      <c r="A1" s="20" t="str">
        <f>'Ident E32'!B2</f>
        <v>Baccalauréat Professionnel Technicien en Chaudronnerie Industrielle</v>
      </c>
      <c r="B1" s="2"/>
      <c r="D1" s="3" t="str">
        <f>'Ident E32'!B3</f>
        <v xml:space="preserve"> E32 Lancement et conduite d’une production</v>
      </c>
      <c r="E1" s="44"/>
      <c r="F1" s="46" t="str">
        <f>'Ident E32'!B4</f>
        <v>E3 - Epreuve pratique prenant en compte la formation en milieu professionnel</v>
      </c>
      <c r="G1" s="6"/>
      <c r="H1" s="6"/>
      <c r="I1" s="9"/>
      <c r="J1" s="47"/>
      <c r="K1" s="14"/>
      <c r="L1" s="42"/>
      <c r="M1" s="58"/>
      <c r="N1" s="54"/>
      <c r="O1" s="55"/>
      <c r="P1" s="56"/>
      <c r="Q1" s="56"/>
      <c r="R1" s="57"/>
    </row>
    <row r="2" spans="1:18" s="1" customFormat="1">
      <c r="C2" s="41">
        <f>'Ident E32'!B8</f>
        <v>0</v>
      </c>
      <c r="D2" s="383">
        <f>'Ident E32'!B9</f>
        <v>0</v>
      </c>
      <c r="E2" s="383"/>
      <c r="F2" s="383"/>
      <c r="G2" s="383"/>
      <c r="H2" s="383"/>
      <c r="I2" s="9"/>
      <c r="J2" s="47"/>
      <c r="K2" s="14"/>
      <c r="L2" s="41" t="s">
        <v>13</v>
      </c>
      <c r="M2" s="58"/>
      <c r="N2" s="54"/>
      <c r="O2" s="55"/>
      <c r="P2" s="56"/>
      <c r="Q2" s="56"/>
      <c r="R2" s="57"/>
    </row>
    <row r="3" spans="1:18" s="1" customFormat="1" ht="13.5" thickBot="1">
      <c r="A3" s="384" t="s">
        <v>9</v>
      </c>
      <c r="B3" s="384"/>
      <c r="C3" s="27" t="s">
        <v>29</v>
      </c>
      <c r="D3" s="22" t="s">
        <v>16</v>
      </c>
      <c r="E3" s="45">
        <v>0</v>
      </c>
      <c r="F3" s="45">
        <v>1</v>
      </c>
      <c r="G3" s="45">
        <v>2</v>
      </c>
      <c r="H3" s="45">
        <v>3</v>
      </c>
      <c r="I3" s="9"/>
      <c r="J3" s="47"/>
      <c r="K3" s="14"/>
      <c r="L3" s="62" t="s">
        <v>12</v>
      </c>
      <c r="M3" s="58"/>
      <c r="N3" s="54"/>
      <c r="O3" s="55"/>
      <c r="P3" s="56"/>
      <c r="Q3" s="56"/>
      <c r="R3" s="57"/>
    </row>
    <row r="4" spans="1:18" s="1" customFormat="1">
      <c r="A4" s="385" t="s">
        <v>177</v>
      </c>
      <c r="B4" s="386"/>
      <c r="C4" s="386"/>
      <c r="D4" s="386"/>
      <c r="E4" s="386"/>
      <c r="F4" s="386"/>
      <c r="G4" s="386"/>
      <c r="H4" s="387"/>
      <c r="I4" s="11"/>
      <c r="J4" s="48"/>
      <c r="K4" s="14"/>
      <c r="L4" s="43">
        <v>0.6</v>
      </c>
      <c r="M4" s="58"/>
      <c r="N4" s="178">
        <f>IF(O4=1,SUMPRODUCT(N5:N16,O5:O16)/SUMPRODUCT(L5:L16,O5:O16),0)</f>
        <v>0</v>
      </c>
      <c r="O4" s="55">
        <f>IF(SUM(O5:O16)=0,0,1)</f>
        <v>0</v>
      </c>
      <c r="P4" s="56"/>
      <c r="Q4" s="56">
        <f>SUM(Q5:Q16)</f>
        <v>1</v>
      </c>
      <c r="R4" s="57"/>
    </row>
    <row r="5" spans="1:18" s="1" customFormat="1">
      <c r="A5" s="405" t="s">
        <v>176</v>
      </c>
      <c r="B5" s="404" t="s">
        <v>175</v>
      </c>
      <c r="C5" s="241" t="s">
        <v>174</v>
      </c>
      <c r="D5" s="244"/>
      <c r="E5" s="243"/>
      <c r="F5" s="243"/>
      <c r="G5" s="243"/>
      <c r="H5" s="242"/>
      <c r="I5" s="11" t="str">
        <f t="shared" ref="I5:I26" si="0">(IF(O5&gt;1,"◄",""))</f>
        <v/>
      </c>
      <c r="J5" s="51"/>
      <c r="K5" s="15"/>
      <c r="L5" s="42">
        <v>0.05</v>
      </c>
      <c r="M5" s="58"/>
      <c r="N5" s="54">
        <f t="shared" ref="N5:N16" si="1">(IF(F5&lt;&gt;"",1/3,0)+IF(G5&lt;&gt;"",2/3,0)+IF(H5&lt;&gt;"",1,0))*L5*20</f>
        <v>0</v>
      </c>
      <c r="O5" s="55">
        <f t="shared" ref="O5:O16" si="2">IF(D5="",IF(E5&lt;&gt;"",1,0)+IF(F5&lt;&gt;"",1,0)+IF(G5&lt;&gt;"",1,0)+IF(H5&lt;&gt;"",1,0),0)</f>
        <v>0</v>
      </c>
      <c r="P5" s="56">
        <f t="shared" ref="P5:P16" si="3">IF(D5&lt;&gt;"",0,(IF(E5&lt;&gt;"",0.02,(N5/(L5*20)))))</f>
        <v>0</v>
      </c>
      <c r="Q5" s="56">
        <f t="shared" ref="Q5:Q16" si="4">IF(D5&lt;&gt;"",0,L5)</f>
        <v>0.05</v>
      </c>
      <c r="R5" s="57">
        <f t="shared" ref="R5:R16" si="5">IF(I5&lt;&gt;"",1,0)</f>
        <v>0</v>
      </c>
    </row>
    <row r="6" spans="1:18" s="1" customFormat="1">
      <c r="A6" s="405"/>
      <c r="B6" s="404"/>
      <c r="C6" s="157" t="s">
        <v>173</v>
      </c>
      <c r="D6" s="239"/>
      <c r="E6" s="235"/>
      <c r="F6" s="235"/>
      <c r="G6" s="235"/>
      <c r="H6" s="234"/>
      <c r="I6" s="11" t="str">
        <f t="shared" si="0"/>
        <v/>
      </c>
      <c r="J6" s="51"/>
      <c r="K6" s="15"/>
      <c r="L6" s="42">
        <v>0.05</v>
      </c>
      <c r="M6" s="58"/>
      <c r="N6" s="54">
        <f t="shared" si="1"/>
        <v>0</v>
      </c>
      <c r="O6" s="55">
        <f t="shared" si="2"/>
        <v>0</v>
      </c>
      <c r="P6" s="56">
        <f t="shared" si="3"/>
        <v>0</v>
      </c>
      <c r="Q6" s="56">
        <f t="shared" si="4"/>
        <v>0.05</v>
      </c>
      <c r="R6" s="57">
        <f t="shared" si="5"/>
        <v>0</v>
      </c>
    </row>
    <row r="7" spans="1:18" s="1" customFormat="1">
      <c r="A7" s="405"/>
      <c r="B7" s="404"/>
      <c r="C7" s="241" t="s">
        <v>172</v>
      </c>
      <c r="D7" s="240"/>
      <c r="E7" s="231"/>
      <c r="F7" s="231"/>
      <c r="G7" s="231"/>
      <c r="H7" s="229"/>
      <c r="I7" s="11" t="str">
        <f t="shared" si="0"/>
        <v/>
      </c>
      <c r="J7" s="51"/>
      <c r="K7" s="15"/>
      <c r="L7" s="42">
        <v>0.03</v>
      </c>
      <c r="M7" s="58"/>
      <c r="N7" s="54">
        <f t="shared" si="1"/>
        <v>0</v>
      </c>
      <c r="O7" s="55">
        <f t="shared" si="2"/>
        <v>0</v>
      </c>
      <c r="P7" s="56">
        <f t="shared" si="3"/>
        <v>0</v>
      </c>
      <c r="Q7" s="56">
        <f t="shared" si="4"/>
        <v>0.03</v>
      </c>
      <c r="R7" s="57">
        <f t="shared" si="5"/>
        <v>0</v>
      </c>
    </row>
    <row r="8" spans="1:18" s="1" customFormat="1">
      <c r="A8" s="405"/>
      <c r="B8" s="404"/>
      <c r="C8" s="236" t="s">
        <v>171</v>
      </c>
      <c r="D8" s="239"/>
      <c r="E8" s="235"/>
      <c r="F8" s="235"/>
      <c r="G8" s="235"/>
      <c r="H8" s="234"/>
      <c r="I8" s="11" t="str">
        <f t="shared" si="0"/>
        <v/>
      </c>
      <c r="J8" s="51"/>
      <c r="K8" s="15"/>
      <c r="L8" s="42">
        <v>0.02</v>
      </c>
      <c r="M8" s="58"/>
      <c r="N8" s="54">
        <f t="shared" si="1"/>
        <v>0</v>
      </c>
      <c r="O8" s="55">
        <f t="shared" si="2"/>
        <v>0</v>
      </c>
      <c r="P8" s="56">
        <f t="shared" si="3"/>
        <v>0</v>
      </c>
      <c r="Q8" s="56">
        <f t="shared" si="4"/>
        <v>0.02</v>
      </c>
      <c r="R8" s="57">
        <f t="shared" si="5"/>
        <v>0</v>
      </c>
    </row>
    <row r="9" spans="1:18" s="1" customFormat="1">
      <c r="A9" s="406" t="s">
        <v>170</v>
      </c>
      <c r="B9" s="407" t="s">
        <v>169</v>
      </c>
      <c r="C9" s="232" t="s">
        <v>168</v>
      </c>
      <c r="D9" s="238"/>
      <c r="E9" s="231"/>
      <c r="F9" s="231"/>
      <c r="G9" s="231"/>
      <c r="H9" s="229"/>
      <c r="I9" s="11" t="str">
        <f t="shared" si="0"/>
        <v/>
      </c>
      <c r="J9" s="51"/>
      <c r="K9" s="15"/>
      <c r="L9" s="42">
        <v>0.15</v>
      </c>
      <c r="M9" s="58"/>
      <c r="N9" s="54">
        <f t="shared" si="1"/>
        <v>0</v>
      </c>
      <c r="O9" s="55">
        <f t="shared" si="2"/>
        <v>0</v>
      </c>
      <c r="P9" s="56">
        <f t="shared" si="3"/>
        <v>0</v>
      </c>
      <c r="Q9" s="56">
        <f t="shared" si="4"/>
        <v>0.15</v>
      </c>
      <c r="R9" s="57">
        <f t="shared" si="5"/>
        <v>0</v>
      </c>
    </row>
    <row r="10" spans="1:18" s="1" customFormat="1" ht="15.75" customHeight="1">
      <c r="A10" s="405"/>
      <c r="B10" s="404"/>
      <c r="C10" s="236" t="s">
        <v>167</v>
      </c>
      <c r="D10" s="237"/>
      <c r="E10" s="235"/>
      <c r="F10" s="235"/>
      <c r="G10" s="235"/>
      <c r="H10" s="234"/>
      <c r="I10" s="11" t="str">
        <f t="shared" si="0"/>
        <v/>
      </c>
      <c r="J10" s="51"/>
      <c r="K10" s="15"/>
      <c r="L10" s="42">
        <v>0.1</v>
      </c>
      <c r="M10" s="58"/>
      <c r="N10" s="54">
        <f t="shared" si="1"/>
        <v>0</v>
      </c>
      <c r="O10" s="55">
        <f t="shared" si="2"/>
        <v>0</v>
      </c>
      <c r="P10" s="56">
        <f t="shared" si="3"/>
        <v>0</v>
      </c>
      <c r="Q10" s="56">
        <f t="shared" si="4"/>
        <v>0.1</v>
      </c>
      <c r="R10" s="57">
        <f t="shared" si="5"/>
        <v>0</v>
      </c>
    </row>
    <row r="11" spans="1:18" s="1" customFormat="1">
      <c r="A11" s="406" t="s">
        <v>166</v>
      </c>
      <c r="B11" s="407" t="s">
        <v>165</v>
      </c>
      <c r="C11" s="232" t="s">
        <v>164</v>
      </c>
      <c r="D11" s="211"/>
      <c r="E11" s="231"/>
      <c r="F11" s="231"/>
      <c r="G11" s="231"/>
      <c r="H11" s="229"/>
      <c r="I11" s="11" t="str">
        <f t="shared" si="0"/>
        <v/>
      </c>
      <c r="J11" s="51"/>
      <c r="K11" s="15"/>
      <c r="L11" s="42">
        <v>7.0000000000000007E-2</v>
      </c>
      <c r="M11" s="58"/>
      <c r="N11" s="54">
        <f t="shared" si="1"/>
        <v>0</v>
      </c>
      <c r="O11" s="55">
        <f t="shared" si="2"/>
        <v>0</v>
      </c>
      <c r="P11" s="56">
        <f t="shared" si="3"/>
        <v>0</v>
      </c>
      <c r="Q11" s="56">
        <f t="shared" si="4"/>
        <v>7.0000000000000007E-2</v>
      </c>
      <c r="R11" s="57">
        <f t="shared" si="5"/>
        <v>0</v>
      </c>
    </row>
    <row r="12" spans="1:18" s="1" customFormat="1">
      <c r="A12" s="405"/>
      <c r="B12" s="404"/>
      <c r="C12" s="236" t="s">
        <v>163</v>
      </c>
      <c r="D12" s="216"/>
      <c r="E12" s="235"/>
      <c r="F12" s="235"/>
      <c r="G12" s="235"/>
      <c r="H12" s="234"/>
      <c r="I12" s="11" t="str">
        <f t="shared" si="0"/>
        <v/>
      </c>
      <c r="J12" s="51"/>
      <c r="K12" s="15"/>
      <c r="L12" s="42">
        <v>0.06</v>
      </c>
      <c r="M12" s="58"/>
      <c r="N12" s="54">
        <f t="shared" si="1"/>
        <v>0</v>
      </c>
      <c r="O12" s="55">
        <f t="shared" si="2"/>
        <v>0</v>
      </c>
      <c r="P12" s="56">
        <f t="shared" si="3"/>
        <v>0</v>
      </c>
      <c r="Q12" s="56">
        <f t="shared" si="4"/>
        <v>0.06</v>
      </c>
      <c r="R12" s="57">
        <f t="shared" si="5"/>
        <v>0</v>
      </c>
    </row>
    <row r="13" spans="1:18" s="1" customFormat="1">
      <c r="A13" s="405"/>
      <c r="B13" s="404"/>
      <c r="C13" s="232" t="s">
        <v>162</v>
      </c>
      <c r="D13" s="211"/>
      <c r="E13" s="231"/>
      <c r="F13" s="231"/>
      <c r="G13" s="231"/>
      <c r="H13" s="229"/>
      <c r="I13" s="11" t="str">
        <f t="shared" si="0"/>
        <v/>
      </c>
      <c r="J13" s="51"/>
      <c r="K13" s="15"/>
      <c r="L13" s="42">
        <v>0.06</v>
      </c>
      <c r="M13" s="58"/>
      <c r="N13" s="54">
        <f t="shared" si="1"/>
        <v>0</v>
      </c>
      <c r="O13" s="55">
        <f t="shared" si="2"/>
        <v>0</v>
      </c>
      <c r="P13" s="56">
        <f t="shared" si="3"/>
        <v>0</v>
      </c>
      <c r="Q13" s="56">
        <f t="shared" si="4"/>
        <v>0.06</v>
      </c>
      <c r="R13" s="57">
        <f t="shared" si="5"/>
        <v>0</v>
      </c>
    </row>
    <row r="14" spans="1:18" s="1" customFormat="1" ht="15.75" customHeight="1">
      <c r="A14" s="408"/>
      <c r="B14" s="404"/>
      <c r="C14" s="236" t="s">
        <v>161</v>
      </c>
      <c r="D14" s="216"/>
      <c r="E14" s="235"/>
      <c r="F14" s="235"/>
      <c r="G14" s="235"/>
      <c r="H14" s="234"/>
      <c r="I14" s="11" t="str">
        <f t="shared" si="0"/>
        <v/>
      </c>
      <c r="J14" s="51"/>
      <c r="K14" s="15"/>
      <c r="L14" s="42">
        <v>0.06</v>
      </c>
      <c r="M14" s="58"/>
      <c r="N14" s="54">
        <f t="shared" si="1"/>
        <v>0</v>
      </c>
      <c r="O14" s="55">
        <f t="shared" si="2"/>
        <v>0</v>
      </c>
      <c r="P14" s="56">
        <f t="shared" si="3"/>
        <v>0</v>
      </c>
      <c r="Q14" s="56">
        <f t="shared" si="4"/>
        <v>0.06</v>
      </c>
      <c r="R14" s="57">
        <f t="shared" si="5"/>
        <v>0</v>
      </c>
    </row>
    <row r="15" spans="1:18" s="1" customFormat="1" ht="15.75" customHeight="1">
      <c r="A15" s="233" t="s">
        <v>160</v>
      </c>
      <c r="B15" s="183" t="s">
        <v>159</v>
      </c>
      <c r="C15" s="232" t="s">
        <v>158</v>
      </c>
      <c r="D15" s="211"/>
      <c r="E15" s="231"/>
      <c r="F15" s="230"/>
      <c r="G15" s="230"/>
      <c r="H15" s="229"/>
      <c r="I15" s="11" t="str">
        <f t="shared" si="0"/>
        <v/>
      </c>
      <c r="J15" s="51"/>
      <c r="K15" s="15"/>
      <c r="L15" s="42">
        <v>0.2</v>
      </c>
      <c r="M15" s="58"/>
      <c r="N15" s="54">
        <f t="shared" si="1"/>
        <v>0</v>
      </c>
      <c r="O15" s="55">
        <f t="shared" si="2"/>
        <v>0</v>
      </c>
      <c r="P15" s="56">
        <f t="shared" si="3"/>
        <v>0</v>
      </c>
      <c r="Q15" s="56">
        <f t="shared" si="4"/>
        <v>0.2</v>
      </c>
      <c r="R15" s="57">
        <f t="shared" si="5"/>
        <v>0</v>
      </c>
    </row>
    <row r="16" spans="1:18" s="1" customFormat="1" ht="13.5" thickBot="1">
      <c r="A16" s="167" t="s">
        <v>157</v>
      </c>
      <c r="B16" s="207" t="s">
        <v>156</v>
      </c>
      <c r="C16" s="228" t="s">
        <v>155</v>
      </c>
      <c r="D16" s="205"/>
      <c r="E16" s="204"/>
      <c r="F16" s="204"/>
      <c r="G16" s="204"/>
      <c r="H16" s="227"/>
      <c r="I16" s="11" t="str">
        <f t="shared" si="0"/>
        <v/>
      </c>
      <c r="J16" s="51"/>
      <c r="K16" s="15"/>
      <c r="L16" s="42">
        <v>0.15</v>
      </c>
      <c r="M16" s="60">
        <f>SUM(L5:L16)</f>
        <v>1</v>
      </c>
      <c r="N16" s="54">
        <f t="shared" si="1"/>
        <v>0</v>
      </c>
      <c r="O16" s="55">
        <f t="shared" si="2"/>
        <v>0</v>
      </c>
      <c r="P16" s="56">
        <f t="shared" si="3"/>
        <v>0</v>
      </c>
      <c r="Q16" s="56">
        <f t="shared" si="4"/>
        <v>0.15</v>
      </c>
      <c r="R16" s="57">
        <f t="shared" si="5"/>
        <v>0</v>
      </c>
    </row>
    <row r="17" spans="1:18" s="1" customFormat="1" ht="13.5" customHeight="1">
      <c r="A17" s="389" t="s">
        <v>154</v>
      </c>
      <c r="B17" s="390"/>
      <c r="C17" s="390"/>
      <c r="D17" s="390"/>
      <c r="E17" s="390"/>
      <c r="F17" s="390"/>
      <c r="G17" s="390"/>
      <c r="H17" s="391"/>
      <c r="I17" s="11" t="str">
        <f t="shared" si="0"/>
        <v/>
      </c>
      <c r="J17" s="52"/>
      <c r="K17" s="16"/>
      <c r="L17" s="43">
        <v>0.2</v>
      </c>
      <c r="M17" s="58"/>
      <c r="N17" s="178">
        <f>IF(O17=1,SUMPRODUCT(N18:N21,O18:O21)/SUMPRODUCT(L18:L21,O18:O21),0)</f>
        <v>0</v>
      </c>
      <c r="O17" s="55">
        <f>IF(SUM(O18:O21)=0,0,1)</f>
        <v>0</v>
      </c>
      <c r="P17" s="56"/>
      <c r="Q17" s="56">
        <f>SUM(Q18:Q21)</f>
        <v>1</v>
      </c>
      <c r="R17" s="57"/>
    </row>
    <row r="18" spans="1:18" s="1" customFormat="1" ht="13.5" customHeight="1">
      <c r="A18" s="406" t="s">
        <v>153</v>
      </c>
      <c r="B18" s="402" t="s">
        <v>152</v>
      </c>
      <c r="C18" s="212" t="s">
        <v>151</v>
      </c>
      <c r="D18" s="226"/>
      <c r="E18" s="210"/>
      <c r="F18" s="209"/>
      <c r="G18" s="224"/>
      <c r="H18" s="208"/>
      <c r="I18" s="11" t="str">
        <f t="shared" si="0"/>
        <v/>
      </c>
      <c r="J18" s="51"/>
      <c r="K18" s="15"/>
      <c r="L18" s="42">
        <v>0.12</v>
      </c>
      <c r="M18" s="58"/>
      <c r="N18" s="54">
        <f>(IF(F18&lt;&gt;"",1/3,0)+IF(G18&lt;&gt;"",2/3,0)+IF(H18&lt;&gt;"",1,0))*L18*20</f>
        <v>0</v>
      </c>
      <c r="O18" s="55">
        <f>IF(D18="",IF(E18&lt;&gt;"",1,0)+IF(F18&lt;&gt;"",1,0)+IF(G18&lt;&gt;"",1,0)+IF(H18&lt;&gt;"",1,0),0)</f>
        <v>0</v>
      </c>
      <c r="P18" s="56">
        <f>IF(D18&lt;&gt;"",0,(IF(E18&lt;&gt;"",0.02,(N18/(L18*20)))))</f>
        <v>0</v>
      </c>
      <c r="Q18" s="56">
        <f>IF(D18&lt;&gt;"",0,L18)</f>
        <v>0.12</v>
      </c>
      <c r="R18" s="57">
        <f>IF(I18&lt;&gt;"",1,0)</f>
        <v>0</v>
      </c>
    </row>
    <row r="19" spans="1:18" s="1" customFormat="1" ht="13.5" customHeight="1">
      <c r="A19" s="405"/>
      <c r="B19" s="403"/>
      <c r="C19" s="217" t="s">
        <v>150</v>
      </c>
      <c r="D19" s="225"/>
      <c r="E19" s="215"/>
      <c r="F19" s="209"/>
      <c r="G19" s="224"/>
      <c r="H19" s="223"/>
      <c r="I19" s="11" t="str">
        <f t="shared" si="0"/>
        <v/>
      </c>
      <c r="J19" s="51"/>
      <c r="K19" s="15"/>
      <c r="L19" s="42">
        <v>0.13</v>
      </c>
      <c r="M19" s="58"/>
      <c r="N19" s="54">
        <f>(IF(F19&lt;&gt;"",1/3,0)+IF(G19&lt;&gt;"",2/3,0)+IF(H19&lt;&gt;"",1,0))*L19*20</f>
        <v>0</v>
      </c>
      <c r="O19" s="55">
        <f>IF(D19="",IF(E19&lt;&gt;"",1,0)+IF(F19&lt;&gt;"",1,0)+IF(G19&lt;&gt;"",1,0)+IF(H19&lt;&gt;"",1,0),0)</f>
        <v>0</v>
      </c>
      <c r="P19" s="56">
        <f>IF(D19&lt;&gt;"",0,(IF(E19&lt;&gt;"",0.02,(N19/(L19*20)))))</f>
        <v>0</v>
      </c>
      <c r="Q19" s="56">
        <f>IF(D19&lt;&gt;"",0,L19)</f>
        <v>0.13</v>
      </c>
      <c r="R19" s="57">
        <f>IF(I19&lt;&gt;"",1,0)</f>
        <v>0</v>
      </c>
    </row>
    <row r="20" spans="1:18" s="1" customFormat="1" ht="13.5" customHeight="1">
      <c r="A20" s="177" t="s">
        <v>149</v>
      </c>
      <c r="B20" s="183" t="s">
        <v>148</v>
      </c>
      <c r="C20" s="212" t="s">
        <v>147</v>
      </c>
      <c r="D20" s="327"/>
      <c r="E20" s="210"/>
      <c r="F20" s="210"/>
      <c r="G20" s="210"/>
      <c r="H20" s="222"/>
      <c r="I20" s="11" t="str">
        <f t="shared" si="0"/>
        <v/>
      </c>
      <c r="J20" s="51"/>
      <c r="K20" s="15"/>
      <c r="L20" s="42">
        <v>0.25</v>
      </c>
      <c r="M20" s="58"/>
      <c r="N20" s="54">
        <f>(IF(F20&lt;&gt;"",1/3,0)+IF(G20&lt;&gt;"",2/3,0)+IF(H20&lt;&gt;"",1,0))*L20*20</f>
        <v>0</v>
      </c>
      <c r="O20" s="55">
        <f>IF(D20="",IF(E20&lt;&gt;"",1,0)+IF(F20&lt;&gt;"",1,0)+IF(G20&lt;&gt;"",1,0)+IF(H20&lt;&gt;"",1,0),0)</f>
        <v>0</v>
      </c>
      <c r="P20" s="56">
        <f>IF(D20&lt;&gt;"",0,(IF(E20&lt;&gt;"",0.02,(N20/(L20*20)))))</f>
        <v>0</v>
      </c>
      <c r="Q20" s="56">
        <f>IF(D20&lt;&gt;"",0,L20)</f>
        <v>0.25</v>
      </c>
      <c r="R20" s="57">
        <f>IF(I20&lt;&gt;"",1,0)</f>
        <v>0</v>
      </c>
    </row>
    <row r="21" spans="1:18" s="1" customFormat="1" ht="13.5" thickBot="1">
      <c r="A21" s="167" t="s">
        <v>146</v>
      </c>
      <c r="B21" s="207" t="s">
        <v>145</v>
      </c>
      <c r="C21" s="221" t="s">
        <v>144</v>
      </c>
      <c r="D21" s="328"/>
      <c r="E21" s="220"/>
      <c r="F21" s="219"/>
      <c r="G21" s="219"/>
      <c r="H21" s="218"/>
      <c r="I21" s="11" t="str">
        <f t="shared" si="0"/>
        <v/>
      </c>
      <c r="J21" s="51"/>
      <c r="K21" s="15"/>
      <c r="L21" s="42">
        <v>0.5</v>
      </c>
      <c r="M21" s="60">
        <f>SUM(L18:L21)</f>
        <v>1</v>
      </c>
      <c r="N21" s="54">
        <f>(IF(F21&lt;&gt;"",1/3,0)+IF(G21&lt;&gt;"",2/3,0)+IF(H21&lt;&gt;"",1,0))*L21*20</f>
        <v>0</v>
      </c>
      <c r="O21" s="55">
        <f>IF(D21="",IF(E21&lt;&gt;"",1,0)+IF(F21&lt;&gt;"",1,0)+IF(G21&lt;&gt;"",1,0)+IF(H21&lt;&gt;"",1,0),0)</f>
        <v>0</v>
      </c>
      <c r="P21" s="56">
        <f>IF(D21&lt;&gt;"",0,(IF(E21&lt;&gt;"",0.02,(N21/(L21*20)))))</f>
        <v>0</v>
      </c>
      <c r="Q21" s="56">
        <f>IF(D21&lt;&gt;"",0,L21)</f>
        <v>0.5</v>
      </c>
      <c r="R21" s="57">
        <f>IF(I21&lt;&gt;"",1,0)</f>
        <v>0</v>
      </c>
    </row>
    <row r="22" spans="1:18" s="1" customFormat="1" ht="13.5" customHeight="1">
      <c r="A22" s="389" t="s">
        <v>143</v>
      </c>
      <c r="B22" s="390"/>
      <c r="C22" s="390"/>
      <c r="D22" s="390"/>
      <c r="E22" s="390"/>
      <c r="F22" s="390"/>
      <c r="G22" s="390"/>
      <c r="H22" s="391"/>
      <c r="I22" s="11" t="str">
        <f t="shared" si="0"/>
        <v/>
      </c>
      <c r="J22" s="52"/>
      <c r="K22" s="16"/>
      <c r="L22" s="43">
        <v>0.2</v>
      </c>
      <c r="M22" s="58"/>
      <c r="N22" s="178">
        <f>IF(O22=1,SUMPRODUCT(N23:N26,O23:O26)/SUMPRODUCT(L23:L26,O23:O26),0)</f>
        <v>0</v>
      </c>
      <c r="O22" s="55">
        <f>IF(SUM(O23:O26)=0,0,1)</f>
        <v>0</v>
      </c>
      <c r="P22" s="56"/>
      <c r="Q22" s="56">
        <f>SUM(Q23:Q26)</f>
        <v>1</v>
      </c>
      <c r="R22" s="57"/>
    </row>
    <row r="23" spans="1:18" s="1" customFormat="1">
      <c r="A23" s="406" t="s">
        <v>142</v>
      </c>
      <c r="B23" s="407" t="s">
        <v>141</v>
      </c>
      <c r="C23" s="212" t="s">
        <v>140</v>
      </c>
      <c r="D23" s="211"/>
      <c r="E23" s="210"/>
      <c r="F23" s="210"/>
      <c r="G23" s="210"/>
      <c r="H23" s="208"/>
      <c r="I23" s="11" t="str">
        <f t="shared" si="0"/>
        <v/>
      </c>
      <c r="J23" s="51"/>
      <c r="K23" s="15"/>
      <c r="L23" s="42">
        <v>0.25</v>
      </c>
      <c r="M23" s="58"/>
      <c r="N23" s="54">
        <f>(IF(F23&lt;&gt;"",1/3,0)+IF(G23&lt;&gt;"",2/3,0)+IF(H23&lt;&gt;"",1,0))*L23*20</f>
        <v>0</v>
      </c>
      <c r="O23" s="55">
        <f>IF(D23="",IF(E23&lt;&gt;"",1,0)+IF(F23&lt;&gt;"",1,0)+IF(G23&lt;&gt;"",1,0)+IF(H23&lt;&gt;"",1,0),0)</f>
        <v>0</v>
      </c>
      <c r="P23" s="56">
        <f>IF(D23&lt;&gt;"",0,(IF(E23&lt;&gt;"",0.02,(N23/(L23*20)))))</f>
        <v>0</v>
      </c>
      <c r="Q23" s="56">
        <f>IF(D23&lt;&gt;"",0,L23)</f>
        <v>0.25</v>
      </c>
      <c r="R23" s="57">
        <f>IF(I23&lt;&gt;"",1,0)</f>
        <v>0</v>
      </c>
    </row>
    <row r="24" spans="1:18" s="1" customFormat="1">
      <c r="A24" s="405"/>
      <c r="B24" s="404"/>
      <c r="C24" s="217" t="s">
        <v>139</v>
      </c>
      <c r="D24" s="216"/>
      <c r="E24" s="215"/>
      <c r="F24" s="215"/>
      <c r="G24" s="215"/>
      <c r="H24" s="214"/>
      <c r="I24" s="11" t="str">
        <f t="shared" si="0"/>
        <v/>
      </c>
      <c r="J24" s="51"/>
      <c r="K24" s="15"/>
      <c r="L24" s="42">
        <v>0.13</v>
      </c>
      <c r="M24" s="58"/>
      <c r="N24" s="54">
        <f>(IF(F24&lt;&gt;"",1/3,0)+IF(G24&lt;&gt;"",2/3,0)+IF(H24&lt;&gt;"",1,0))*L24*20</f>
        <v>0</v>
      </c>
      <c r="O24" s="55">
        <f>IF(D24="",IF(E24&lt;&gt;"",1,0)+IF(F24&lt;&gt;"",1,0)+IF(G24&lt;&gt;"",1,0)+IF(H24&lt;&gt;"",1,0),0)</f>
        <v>0</v>
      </c>
      <c r="P24" s="56">
        <f>IF(D24&lt;&gt;"",0,(IF(E24&lt;&gt;"",0.02,(N24/(L24*20)))))</f>
        <v>0</v>
      </c>
      <c r="Q24" s="56">
        <f>IF(D24&lt;&gt;"",0,L24)</f>
        <v>0.13</v>
      </c>
      <c r="R24" s="57">
        <f>IF(I24&lt;&gt;"",1,0)</f>
        <v>0</v>
      </c>
    </row>
    <row r="25" spans="1:18" s="1" customFormat="1" ht="13.5" customHeight="1">
      <c r="A25" s="172" t="s">
        <v>138</v>
      </c>
      <c r="B25" s="213" t="s">
        <v>137</v>
      </c>
      <c r="C25" s="212" t="s">
        <v>136</v>
      </c>
      <c r="D25" s="211"/>
      <c r="E25" s="210"/>
      <c r="F25" s="209"/>
      <c r="G25" s="209"/>
      <c r="H25" s="208"/>
      <c r="I25" s="11" t="str">
        <f t="shared" si="0"/>
        <v/>
      </c>
      <c r="J25" s="51"/>
      <c r="K25" s="15"/>
      <c r="L25" s="42">
        <v>0.12</v>
      </c>
      <c r="M25" s="58"/>
      <c r="N25" s="54">
        <f>(IF(F25&lt;&gt;"",1/3,0)+IF(G25&lt;&gt;"",2/3,0)+IF(H25&lt;&gt;"",1,0))*L25*20</f>
        <v>0</v>
      </c>
      <c r="O25" s="55">
        <f>IF(D25="",IF(E25&lt;&gt;"",1,0)+IF(F25&lt;&gt;"",1,0)+IF(G25&lt;&gt;"",1,0)+IF(H25&lt;&gt;"",1,0),0)</f>
        <v>0</v>
      </c>
      <c r="P25" s="56">
        <f>IF(D25&lt;&gt;"",0,(IF(E25&lt;&gt;"",0.02,(N25/(L25*20)))))</f>
        <v>0</v>
      </c>
      <c r="Q25" s="56">
        <f>IF(D25&lt;&gt;"",0,L25)</f>
        <v>0.12</v>
      </c>
      <c r="R25" s="57">
        <f>IF(I25&lt;&gt;"",1,0)</f>
        <v>0</v>
      </c>
    </row>
    <row r="26" spans="1:18" s="1" customFormat="1" ht="13.5" thickBot="1">
      <c r="A26" s="167" t="s">
        <v>135</v>
      </c>
      <c r="B26" s="207" t="s">
        <v>134</v>
      </c>
      <c r="C26" s="206" t="s">
        <v>133</v>
      </c>
      <c r="D26" s="205"/>
      <c r="E26" s="204"/>
      <c r="F26" s="204"/>
      <c r="G26" s="204"/>
      <c r="H26" s="203"/>
      <c r="I26" s="11" t="str">
        <f t="shared" si="0"/>
        <v/>
      </c>
      <c r="J26" s="51"/>
      <c r="K26" s="15"/>
      <c r="L26" s="42">
        <v>0.5</v>
      </c>
      <c r="M26" s="60">
        <f>SUM(L23:L26)</f>
        <v>1</v>
      </c>
      <c r="N26" s="54">
        <f>(IF(F26&lt;&gt;"",1/3,0)+IF(G26&lt;&gt;"",2/3,0)+IF(H26&lt;&gt;"",1,0))*L26*20</f>
        <v>0</v>
      </c>
      <c r="O26" s="55">
        <f>IF(D26="",IF(E26&lt;&gt;"",1,0)+IF(F26&lt;&gt;"",1,0)+IF(G26&lt;&gt;"",1,0)+IF(H26&lt;&gt;"",1,0),0)</f>
        <v>0</v>
      </c>
      <c r="P26" s="56">
        <f>IF(D26&lt;&gt;"",0,(IF(E26&lt;&gt;"",0.02,(N26/(L26*20)))))</f>
        <v>0</v>
      </c>
      <c r="Q26" s="56">
        <f>IF(D26&lt;&gt;"",0,L26)</f>
        <v>0.5</v>
      </c>
      <c r="R26" s="57">
        <f>IF(I26&lt;&gt;"",1,0)</f>
        <v>0</v>
      </c>
    </row>
    <row r="27" spans="1:18" s="1" customFormat="1">
      <c r="A27" s="20"/>
      <c r="B27" s="2"/>
      <c r="C27" s="124" t="s">
        <v>17</v>
      </c>
      <c r="D27" s="6"/>
      <c r="E27" s="382">
        <f>Q4*L4+Q17*L17+Q22*L22</f>
        <v>1</v>
      </c>
      <c r="F27" s="395"/>
      <c r="G27" s="395"/>
      <c r="H27" s="395"/>
      <c r="I27" s="9"/>
      <c r="J27" s="47"/>
      <c r="K27" s="14"/>
      <c r="L27" s="126">
        <f>L4+L17+L22</f>
        <v>1</v>
      </c>
      <c r="M27" s="58"/>
      <c r="N27" s="54"/>
      <c r="O27" s="55">
        <f>O4+O17+O22</f>
        <v>0</v>
      </c>
      <c r="P27" s="56"/>
      <c r="Q27" s="162"/>
      <c r="R27" s="57">
        <f>SUM(R4:R26)</f>
        <v>0</v>
      </c>
    </row>
    <row r="28" spans="1:18" s="1" customFormat="1" ht="13.5" thickBot="1">
      <c r="A28" s="20"/>
      <c r="B28" s="2"/>
      <c r="C28" s="3" t="s">
        <v>31</v>
      </c>
      <c r="D28" s="6"/>
      <c r="E28" s="363">
        <f>IF(E27&lt;50%, "!",IF(R27&lt;&gt;0,"",(IF(O27&lt;&gt;0,(N4*L4+N17*L17+N22*L22)/(L4*O4+L17*O17+L22*O22),0))))</f>
        <v>0</v>
      </c>
      <c r="F28" s="363"/>
      <c r="G28" s="364" t="s">
        <v>10</v>
      </c>
      <c r="H28" s="364"/>
      <c r="I28" s="10"/>
      <c r="J28" s="53" t="s">
        <v>30</v>
      </c>
      <c r="K28" s="14"/>
      <c r="L28" s="42"/>
      <c r="M28" s="58"/>
      <c r="N28" s="54"/>
      <c r="O28" s="55"/>
      <c r="P28" s="56"/>
      <c r="Q28" s="56"/>
      <c r="R28" s="57"/>
    </row>
    <row r="29" spans="1:18" s="1" customFormat="1" ht="13.5" thickBot="1">
      <c r="A29" s="20"/>
      <c r="B29" s="2"/>
      <c r="C29" s="3" t="s">
        <v>18</v>
      </c>
      <c r="D29" s="6"/>
      <c r="E29" s="371"/>
      <c r="F29" s="372"/>
      <c r="G29" s="373" t="s">
        <v>8</v>
      </c>
      <c r="H29" s="374"/>
      <c r="I29" s="9"/>
      <c r="J29" s="61" t="s">
        <v>33</v>
      </c>
      <c r="K29" s="14"/>
      <c r="L29" s="42"/>
      <c r="M29" s="58"/>
      <c r="N29" s="54"/>
      <c r="O29" s="55"/>
      <c r="P29" s="56"/>
      <c r="Q29" s="56"/>
      <c r="R29" s="57"/>
    </row>
    <row r="30" spans="1:18" s="1" customFormat="1" ht="18.75" customHeight="1" thickBot="1">
      <c r="A30" s="20"/>
      <c r="B30" s="2"/>
      <c r="C30" s="3" t="s">
        <v>19</v>
      </c>
      <c r="D30" s="6"/>
      <c r="E30" s="380">
        <f>IF(R27&lt;&gt;0,"",E29*'Ident E32'!B5)</f>
        <v>0</v>
      </c>
      <c r="F30" s="381"/>
      <c r="G30" s="378">
        <f>(20*'Ident E32'!B5)</f>
        <v>60</v>
      </c>
      <c r="H30" s="379"/>
      <c r="I30" s="11"/>
      <c r="J30" s="48"/>
      <c r="K30" s="14"/>
      <c r="L30" s="42"/>
      <c r="M30" s="58"/>
      <c r="N30" s="54"/>
      <c r="O30" s="55"/>
      <c r="P30" s="56"/>
      <c r="Q30" s="56"/>
      <c r="R30" s="57"/>
    </row>
    <row r="31" spans="1:18" s="1" customFormat="1">
      <c r="A31" s="377" t="s">
        <v>26</v>
      </c>
      <c r="B31" s="377"/>
      <c r="C31" s="377"/>
      <c r="D31" s="377"/>
      <c r="E31" s="377"/>
      <c r="F31" s="377"/>
      <c r="G31" s="377"/>
      <c r="H31" s="377"/>
      <c r="I31" s="9"/>
      <c r="J31" s="47"/>
      <c r="K31" s="14"/>
      <c r="L31" s="42"/>
      <c r="M31" s="58"/>
      <c r="N31" s="54"/>
      <c r="O31" s="55"/>
      <c r="P31" s="56"/>
      <c r="Q31" s="56"/>
      <c r="R31" s="57"/>
    </row>
    <row r="32" spans="1:18" s="1" customFormat="1" ht="13.5" thickBot="1">
      <c r="A32" s="365" t="s">
        <v>32</v>
      </c>
      <c r="B32" s="365"/>
      <c r="C32" s="365"/>
      <c r="D32" s="365"/>
      <c r="E32" s="365"/>
      <c r="F32" s="365"/>
      <c r="G32" s="365"/>
      <c r="H32" s="365"/>
      <c r="I32" s="17" t="s">
        <v>20</v>
      </c>
      <c r="J32" s="49"/>
      <c r="K32" s="14"/>
      <c r="L32" s="42"/>
      <c r="M32" s="58"/>
      <c r="N32" s="54"/>
      <c r="O32" s="55"/>
      <c r="P32" s="56"/>
      <c r="Q32" s="56"/>
      <c r="R32" s="57"/>
    </row>
    <row r="33" spans="1:10" s="1" customFormat="1" ht="15" customHeight="1">
      <c r="A33" s="366" t="s">
        <v>11</v>
      </c>
      <c r="B33" s="367"/>
      <c r="C33" s="375" t="str">
        <f>(IF(R27&gt;0,"Attention erreur de saisie ! Voir ci-dessus",""))</f>
        <v/>
      </c>
      <c r="D33" s="375"/>
      <c r="E33" s="375"/>
      <c r="F33" s="375"/>
      <c r="G33" s="375"/>
      <c r="H33" s="376"/>
      <c r="I33" s="12"/>
      <c r="J33" s="50"/>
    </row>
    <row r="34" spans="1:10" s="1" customFormat="1" ht="84.75" customHeight="1" thickBot="1">
      <c r="A34" s="368"/>
      <c r="B34" s="369"/>
      <c r="C34" s="369"/>
      <c r="D34" s="369"/>
      <c r="E34" s="369"/>
      <c r="F34" s="369"/>
      <c r="G34" s="369"/>
      <c r="H34" s="370"/>
      <c r="I34" s="13"/>
      <c r="J34" s="13"/>
    </row>
    <row r="35" spans="1:10" s="1" customFormat="1" ht="7.5" customHeight="1" thickBot="1">
      <c r="A35" s="21"/>
      <c r="B35" s="7"/>
      <c r="C35" s="7"/>
      <c r="D35" s="19"/>
      <c r="E35" s="19"/>
      <c r="F35" s="19"/>
      <c r="G35" s="19"/>
      <c r="H35" s="19"/>
      <c r="I35" s="13"/>
      <c r="J35" s="13"/>
    </row>
    <row r="36" spans="1:10" s="1" customFormat="1" ht="12.75" customHeight="1">
      <c r="A36" s="358" t="s">
        <v>24</v>
      </c>
      <c r="B36" s="359"/>
      <c r="C36" s="123" t="s">
        <v>14</v>
      </c>
      <c r="D36" s="24"/>
      <c r="E36" s="360" t="s">
        <v>15</v>
      </c>
      <c r="F36" s="361"/>
      <c r="G36" s="361"/>
      <c r="H36" s="362"/>
      <c r="J36" s="28"/>
    </row>
    <row r="37" spans="1:10" s="1" customFormat="1" ht="30.95" customHeight="1" thickBot="1">
      <c r="A37" s="349"/>
      <c r="B37" s="350"/>
      <c r="C37" s="4"/>
      <c r="D37" s="25"/>
      <c r="E37" s="351"/>
      <c r="F37" s="352"/>
      <c r="G37" s="352"/>
      <c r="H37" s="353"/>
      <c r="I37" s="9"/>
      <c r="J37" s="47"/>
    </row>
    <row r="38" spans="1:10" s="1" customFormat="1" ht="30.95" customHeight="1">
      <c r="A38" s="349"/>
      <c r="B38" s="350"/>
      <c r="C38" s="4"/>
      <c r="D38" s="25"/>
      <c r="E38" s="6"/>
      <c r="F38" s="6"/>
      <c r="G38" s="6"/>
      <c r="H38" s="6"/>
      <c r="I38" s="9"/>
      <c r="J38" s="47"/>
    </row>
    <row r="39" spans="1:10" s="1" customFormat="1" ht="30.95" customHeight="1">
      <c r="A39" s="356"/>
      <c r="B39" s="357"/>
      <c r="C39" s="4"/>
      <c r="D39" s="25"/>
      <c r="E39" s="6"/>
      <c r="F39" s="6"/>
      <c r="G39" s="6"/>
      <c r="H39" s="6"/>
      <c r="I39" s="9"/>
      <c r="J39" s="47"/>
    </row>
    <row r="40" spans="1:10" s="1" customFormat="1" ht="30.95" customHeight="1">
      <c r="A40" s="349"/>
      <c r="B40" s="350"/>
      <c r="C40" s="4"/>
      <c r="D40" s="25"/>
      <c r="E40" s="6"/>
      <c r="F40" s="6"/>
      <c r="G40" s="6"/>
      <c r="H40" s="6"/>
      <c r="I40" s="9"/>
      <c r="J40" s="47"/>
    </row>
    <row r="41" spans="1:10" s="1" customFormat="1" ht="30.95" customHeight="1" thickBot="1">
      <c r="A41" s="347"/>
      <c r="B41" s="348"/>
      <c r="C41" s="5"/>
      <c r="D41" s="25"/>
      <c r="E41" s="354">
        <f ca="1">TODAY()</f>
        <v>43277</v>
      </c>
      <c r="F41" s="355"/>
      <c r="G41" s="355"/>
      <c r="H41" s="355"/>
      <c r="I41" s="9"/>
      <c r="J41" s="47"/>
    </row>
    <row r="43" spans="1:10" s="1" customFormat="1" ht="14.25">
      <c r="A43" s="20"/>
      <c r="B43" s="26"/>
      <c r="D43" s="23"/>
      <c r="E43" s="6"/>
      <c r="F43" s="6"/>
      <c r="G43" s="6"/>
      <c r="H43" s="6"/>
      <c r="I43" s="9"/>
      <c r="J43" s="47"/>
    </row>
  </sheetData>
  <sheetProtection sheet="1" objects="1" scenarios="1" pivotTables="0"/>
  <mergeCells count="36">
    <mergeCell ref="B23:B24"/>
    <mergeCell ref="A31:H31"/>
    <mergeCell ref="A18:A19"/>
    <mergeCell ref="G30:H30"/>
    <mergeCell ref="E30:F30"/>
    <mergeCell ref="E27:H27"/>
    <mergeCell ref="A23:A24"/>
    <mergeCell ref="A22:H22"/>
    <mergeCell ref="D2:H2"/>
    <mergeCell ref="A3:B3"/>
    <mergeCell ref="A4:H4"/>
    <mergeCell ref="B18:B19"/>
    <mergeCell ref="A17:H17"/>
    <mergeCell ref="B5:B8"/>
    <mergeCell ref="A5:A8"/>
    <mergeCell ref="A9:A10"/>
    <mergeCell ref="B9:B10"/>
    <mergeCell ref="B11:B14"/>
    <mergeCell ref="A11:A14"/>
    <mergeCell ref="A36:B36"/>
    <mergeCell ref="E36:H36"/>
    <mergeCell ref="E28:F28"/>
    <mergeCell ref="G28:H28"/>
    <mergeCell ref="A32:H32"/>
    <mergeCell ref="A33:B33"/>
    <mergeCell ref="A34:H34"/>
    <mergeCell ref="E29:F29"/>
    <mergeCell ref="G29:H29"/>
    <mergeCell ref="C33:H33"/>
    <mergeCell ref="A41:B41"/>
    <mergeCell ref="A37:B37"/>
    <mergeCell ref="E37:H37"/>
    <mergeCell ref="A38:B38"/>
    <mergeCell ref="A40:B40"/>
    <mergeCell ref="E41:H41"/>
    <mergeCell ref="A39:B39"/>
  </mergeCells>
  <printOptions horizontalCentered="1" verticalCentered="1"/>
  <pageMargins left="0.27559055118110237" right="0.19685039370078741" top="0.13" bottom="0.13" header="0.16" footer="0.15748031496062992"/>
  <pageSetup paperSize="9" scale="58" orientation="landscape" horizontalDpi="4294967293" r:id="rId1"/>
  <headerFooter alignWithMargins="0">
    <oddFooter>&amp;RPage 2</oddFooter>
  </headerFooter>
  <drawing r:id="rId2"/>
</worksheet>
</file>

<file path=xl/worksheets/sheet9.xml><?xml version="1.0" encoding="utf-8"?>
<worksheet xmlns="http://schemas.openxmlformats.org/spreadsheetml/2006/main" xmlns:r="http://schemas.openxmlformats.org/officeDocument/2006/relationships">
  <sheetPr>
    <tabColor theme="8" tint="-0.499984740745262"/>
    <pageSetUpPr fitToPage="1"/>
  </sheetPr>
  <dimension ref="A1:I41"/>
  <sheetViews>
    <sheetView workbookViewId="0">
      <selection activeCell="E13" sqref="E13"/>
    </sheetView>
  </sheetViews>
  <sheetFormatPr baseColWidth="10" defaultRowHeight="12.75"/>
  <cols>
    <col min="1" max="1" width="18.85546875" style="29" bestFit="1" customWidth="1"/>
    <col min="2" max="2" width="110.28515625" style="29" customWidth="1"/>
    <col min="3" max="3" width="4.42578125" style="29" customWidth="1"/>
    <col min="4" max="16384" width="11.42578125" style="29"/>
  </cols>
  <sheetData>
    <row r="1" spans="1:3" s="322" customFormat="1" ht="13.5" thickTop="1">
      <c r="A1" s="393" t="s">
        <v>7</v>
      </c>
      <c r="B1" s="394"/>
    </row>
    <row r="2" spans="1:3" s="322" customFormat="1" ht="12.75" customHeight="1">
      <c r="A2" s="315" t="s">
        <v>2</v>
      </c>
      <c r="B2" s="316" t="s">
        <v>34</v>
      </c>
    </row>
    <row r="3" spans="1:3" s="322" customFormat="1" ht="12.75" customHeight="1">
      <c r="A3" s="317" t="s">
        <v>35</v>
      </c>
      <c r="B3" s="325" t="s">
        <v>179</v>
      </c>
    </row>
    <row r="4" spans="1:3" s="322" customFormat="1">
      <c r="A4" s="318" t="s">
        <v>1</v>
      </c>
      <c r="B4" s="323" t="s">
        <v>105</v>
      </c>
      <c r="C4" s="324"/>
    </row>
    <row r="5" spans="1:3" s="322" customFormat="1">
      <c r="A5" s="318" t="s">
        <v>25</v>
      </c>
      <c r="B5" s="40">
        <v>2</v>
      </c>
    </row>
    <row r="6" spans="1:3" s="322" customFormat="1">
      <c r="A6" s="318" t="s">
        <v>0</v>
      </c>
      <c r="B6" s="319">
        <f>'Identification E21'!B6</f>
        <v>0</v>
      </c>
    </row>
    <row r="7" spans="1:3" s="322" customFormat="1">
      <c r="A7" s="318" t="s">
        <v>6</v>
      </c>
      <c r="B7" s="319">
        <f>'Identification E21'!B7</f>
        <v>0</v>
      </c>
    </row>
    <row r="8" spans="1:3" s="322" customFormat="1">
      <c r="A8" s="318" t="s">
        <v>3</v>
      </c>
      <c r="B8" s="320">
        <f>'Identification E21'!B8</f>
        <v>0</v>
      </c>
    </row>
    <row r="9" spans="1:3" s="322" customFormat="1">
      <c r="A9" s="318" t="s">
        <v>4</v>
      </c>
      <c r="B9" s="320">
        <f>'Identification E21'!B9</f>
        <v>0</v>
      </c>
    </row>
    <row r="10" spans="1:3">
      <c r="A10" s="34" t="s">
        <v>5</v>
      </c>
      <c r="B10" s="37"/>
    </row>
    <row r="11" spans="1:3" ht="13.5" thickBot="1">
      <c r="A11" s="38" t="s">
        <v>21</v>
      </c>
      <c r="B11" s="39"/>
    </row>
    <row r="12" spans="1:3">
      <c r="A12" s="334" t="s">
        <v>28</v>
      </c>
      <c r="B12" s="336"/>
    </row>
    <row r="13" spans="1:3" ht="87.75" customHeight="1" thickBot="1">
      <c r="A13" s="339" t="s">
        <v>178</v>
      </c>
      <c r="B13" s="340"/>
    </row>
    <row r="14" spans="1:3">
      <c r="A14" s="334" t="s">
        <v>27</v>
      </c>
      <c r="B14" s="336"/>
      <c r="C14" s="30"/>
    </row>
    <row r="15" spans="1:3">
      <c r="A15" s="341"/>
      <c r="B15" s="342"/>
      <c r="C15" s="30"/>
    </row>
    <row r="16" spans="1:3">
      <c r="A16" s="341"/>
      <c r="B16" s="342"/>
      <c r="C16" s="30"/>
    </row>
    <row r="17" spans="1:9">
      <c r="A17" s="341"/>
      <c r="B17" s="342"/>
      <c r="C17" s="30"/>
    </row>
    <row r="18" spans="1:9">
      <c r="A18" s="341"/>
      <c r="B18" s="342"/>
      <c r="C18" s="30"/>
    </row>
    <row r="19" spans="1:9">
      <c r="A19" s="341"/>
      <c r="B19" s="342"/>
      <c r="C19" s="30"/>
    </row>
    <row r="20" spans="1:9">
      <c r="A20" s="341"/>
      <c r="B20" s="342"/>
      <c r="C20" s="30"/>
    </row>
    <row r="21" spans="1:9">
      <c r="A21" s="341"/>
      <c r="B21" s="342"/>
      <c r="C21" s="30"/>
    </row>
    <row r="22" spans="1:9" ht="13.5" thickBot="1">
      <c r="A22" s="343"/>
      <c r="B22" s="344"/>
      <c r="C22" s="30"/>
    </row>
    <row r="23" spans="1:9" s="31" customFormat="1">
      <c r="A23" s="334" t="s">
        <v>23</v>
      </c>
      <c r="B23" s="336"/>
      <c r="C23" s="30"/>
      <c r="D23" s="30"/>
      <c r="E23" s="30"/>
      <c r="F23" s="30"/>
      <c r="G23" s="30"/>
      <c r="H23" s="30"/>
      <c r="I23" s="30"/>
    </row>
    <row r="24" spans="1:9" s="31" customFormat="1">
      <c r="A24" s="330"/>
      <c r="B24" s="331"/>
      <c r="C24" s="30"/>
      <c r="D24" s="30"/>
      <c r="E24" s="30"/>
      <c r="F24" s="30"/>
      <c r="G24" s="30"/>
      <c r="H24" s="30"/>
      <c r="I24" s="30"/>
    </row>
    <row r="25" spans="1:9" s="31" customFormat="1">
      <c r="A25" s="330"/>
      <c r="B25" s="331"/>
      <c r="C25" s="30"/>
      <c r="D25" s="30"/>
      <c r="E25" s="30"/>
      <c r="F25" s="30"/>
      <c r="G25" s="30"/>
      <c r="H25" s="30"/>
      <c r="I25" s="30"/>
    </row>
    <row r="26" spans="1:9" s="31" customFormat="1">
      <c r="A26" s="330"/>
      <c r="B26" s="331"/>
      <c r="C26" s="30"/>
      <c r="D26" s="30"/>
      <c r="E26" s="30"/>
      <c r="F26" s="30"/>
      <c r="G26" s="30"/>
      <c r="H26" s="30"/>
      <c r="I26" s="30"/>
    </row>
    <row r="27" spans="1:9" s="31" customFormat="1">
      <c r="A27" s="330"/>
      <c r="B27" s="331"/>
      <c r="C27" s="30"/>
      <c r="D27" s="30"/>
      <c r="E27" s="30"/>
      <c r="F27" s="30"/>
      <c r="G27" s="30"/>
      <c r="H27" s="30"/>
      <c r="I27" s="30"/>
    </row>
    <row r="28" spans="1:9" s="31" customFormat="1">
      <c r="A28" s="330"/>
      <c r="B28" s="331"/>
      <c r="D28" s="30"/>
      <c r="E28" s="30"/>
      <c r="F28" s="30"/>
      <c r="G28" s="30"/>
      <c r="H28" s="30"/>
      <c r="I28" s="30"/>
    </row>
    <row r="29" spans="1:9" s="31" customFormat="1">
      <c r="A29" s="330"/>
      <c r="B29" s="331"/>
      <c r="D29" s="30"/>
      <c r="E29" s="30"/>
      <c r="F29" s="30"/>
      <c r="G29" s="30"/>
      <c r="H29" s="30"/>
      <c r="I29" s="30"/>
    </row>
    <row r="30" spans="1:9" s="31" customFormat="1">
      <c r="A30" s="330"/>
      <c r="B30" s="331"/>
      <c r="D30" s="30"/>
      <c r="E30" s="30"/>
      <c r="F30" s="30"/>
      <c r="G30" s="30"/>
      <c r="H30" s="30"/>
      <c r="I30" s="30"/>
    </row>
    <row r="31" spans="1:9" s="31" customFormat="1" ht="13.5" thickBot="1">
      <c r="A31" s="345"/>
      <c r="B31" s="346"/>
      <c r="D31" s="30"/>
      <c r="E31" s="30"/>
      <c r="F31" s="30"/>
      <c r="G31" s="30"/>
      <c r="H31" s="30"/>
      <c r="I31" s="30"/>
    </row>
    <row r="32" spans="1:9" s="31" customFormat="1">
      <c r="A32" s="334" t="s">
        <v>22</v>
      </c>
      <c r="B32" s="335"/>
      <c r="D32" s="30"/>
      <c r="E32" s="30"/>
      <c r="F32" s="30"/>
      <c r="G32" s="30"/>
      <c r="H32" s="30"/>
      <c r="I32" s="30"/>
    </row>
    <row r="33" spans="1:9" s="31" customFormat="1">
      <c r="A33" s="330"/>
      <c r="B33" s="331"/>
      <c r="D33" s="30"/>
      <c r="E33" s="30"/>
      <c r="F33" s="30"/>
      <c r="G33" s="30"/>
      <c r="H33" s="30"/>
      <c r="I33" s="30"/>
    </row>
    <row r="34" spans="1:9" s="31" customFormat="1">
      <c r="A34" s="330"/>
      <c r="B34" s="331"/>
      <c r="D34" s="30"/>
      <c r="E34" s="30"/>
      <c r="F34" s="30"/>
      <c r="G34" s="30"/>
      <c r="H34" s="30"/>
      <c r="I34" s="30"/>
    </row>
    <row r="35" spans="1:9" s="31" customFormat="1">
      <c r="A35" s="330"/>
      <c r="B35" s="331"/>
      <c r="D35" s="30"/>
      <c r="E35" s="30"/>
      <c r="F35" s="30"/>
      <c r="G35" s="30"/>
      <c r="H35" s="30"/>
      <c r="I35" s="30"/>
    </row>
    <row r="36" spans="1:9" s="31" customFormat="1">
      <c r="A36" s="330"/>
      <c r="B36" s="331"/>
      <c r="D36" s="30"/>
      <c r="E36" s="30"/>
      <c r="F36" s="30"/>
      <c r="G36" s="30"/>
      <c r="H36" s="30"/>
      <c r="I36" s="30"/>
    </row>
    <row r="37" spans="1:9" s="31" customFormat="1">
      <c r="A37" s="330"/>
      <c r="B37" s="331"/>
      <c r="D37" s="30"/>
      <c r="E37" s="30"/>
      <c r="F37" s="30"/>
      <c r="G37" s="30"/>
      <c r="H37" s="30"/>
      <c r="I37" s="30"/>
    </row>
    <row r="38" spans="1:9" s="31" customFormat="1">
      <c r="A38" s="330"/>
      <c r="B38" s="331"/>
      <c r="D38" s="30"/>
      <c r="E38" s="30"/>
      <c r="F38" s="30"/>
      <c r="G38" s="30"/>
      <c r="H38" s="30"/>
      <c r="I38" s="30"/>
    </row>
    <row r="39" spans="1:9" s="31" customFormat="1">
      <c r="A39" s="330"/>
      <c r="B39" s="331"/>
      <c r="D39" s="30"/>
      <c r="E39" s="30"/>
      <c r="F39" s="30"/>
      <c r="G39" s="30"/>
      <c r="H39" s="30"/>
      <c r="I39" s="30"/>
    </row>
    <row r="40" spans="1:9" s="31" customFormat="1" ht="13.5" thickBot="1">
      <c r="A40" s="332"/>
      <c r="B40" s="333"/>
      <c r="D40" s="30"/>
      <c r="E40" s="30"/>
      <c r="F40" s="30"/>
      <c r="G40" s="30"/>
      <c r="H40" s="30"/>
      <c r="I40" s="30"/>
    </row>
    <row r="41" spans="1:9" ht="13.5" thickTop="1"/>
  </sheetData>
  <sheetProtection sheet="1" objects="1" scenarios="1" pivotTables="0"/>
  <mergeCells count="9">
    <mergeCell ref="A33:B40"/>
    <mergeCell ref="A32:B32"/>
    <mergeCell ref="A14:B14"/>
    <mergeCell ref="A1:B1"/>
    <mergeCell ref="A23:B23"/>
    <mergeCell ref="A12:B12"/>
    <mergeCell ref="A13:B13"/>
    <mergeCell ref="A15:B22"/>
    <mergeCell ref="A24:B31"/>
  </mergeCells>
  <printOptions horizontalCentered="1" verticalCentered="1"/>
  <pageMargins left="0.74" right="0.54" top="0.71" bottom="0.68" header="0.51181102362204722" footer="0.51181102362204722"/>
  <pageSetup paperSize="9" scale="85" orientation="landscape" horizontalDpi="4294967293" r:id="rId1"/>
  <headerFooter alignWithMargins="0">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14</vt:i4>
      </vt:variant>
      <vt:variant>
        <vt:lpstr>Plages nommées</vt:lpstr>
      </vt:variant>
      <vt:variant>
        <vt:i4>12</vt:i4>
      </vt:variant>
    </vt:vector>
  </HeadingPairs>
  <TitlesOfParts>
    <vt:vector size="26" baseType="lpstr">
      <vt:lpstr>Identification E21</vt:lpstr>
      <vt:lpstr>Notation E21</vt:lpstr>
      <vt:lpstr>Ident E22</vt:lpstr>
      <vt:lpstr>Not E22</vt:lpstr>
      <vt:lpstr>Ident E31</vt:lpstr>
      <vt:lpstr>Not E31</vt:lpstr>
      <vt:lpstr>Ident E32</vt:lpstr>
      <vt:lpstr>Not E32</vt:lpstr>
      <vt:lpstr>Ident E33-A</vt:lpstr>
      <vt:lpstr>Not E33-A</vt:lpstr>
      <vt:lpstr>Ident E33-B</vt:lpstr>
      <vt:lpstr>Not E33-B</vt:lpstr>
      <vt:lpstr>Récap</vt:lpstr>
      <vt:lpstr>Feuil2</vt:lpstr>
      <vt:lpstr>'Ident E22'!Zone_d_impression</vt:lpstr>
      <vt:lpstr>'Ident E31'!Zone_d_impression</vt:lpstr>
      <vt:lpstr>'Ident E32'!Zone_d_impression</vt:lpstr>
      <vt:lpstr>'Ident E33-A'!Zone_d_impression</vt:lpstr>
      <vt:lpstr>'Ident E33-B'!Zone_d_impression</vt:lpstr>
      <vt:lpstr>'Identification E21'!Zone_d_impression</vt:lpstr>
      <vt:lpstr>'Not E22'!Zone_d_impression</vt:lpstr>
      <vt:lpstr>'Not E31'!Zone_d_impression</vt:lpstr>
      <vt:lpstr>'Not E32'!Zone_d_impression</vt:lpstr>
      <vt:lpstr>'Not E33-A'!Zone_d_impression</vt:lpstr>
      <vt:lpstr>'Not E33-B'!Zone_d_impression</vt:lpstr>
      <vt:lpstr>'Notation E21'!Zone_d_impression</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PATRICK</dc:creator>
  <cp:lastModifiedBy>laurenm</cp:lastModifiedBy>
  <cp:lastPrinted>2011-12-06T21:31:55Z</cp:lastPrinted>
  <dcterms:created xsi:type="dcterms:W3CDTF">2011-09-24T16:55:29Z</dcterms:created>
  <dcterms:modified xsi:type="dcterms:W3CDTF">2018-06-26T09:21:55Z</dcterms:modified>
</cp:coreProperties>
</file>